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100.1 - Etapa z centra" sheetId="2" r:id="rId2"/>
    <sheet name="SO 100.2 - Etapa do centra" sheetId="3" r:id="rId3"/>
    <sheet name="VRN - Vedlejší rozpočtové..." sheetId="4" r:id="rId4"/>
    <sheet name="Pokyny pro vyplnění" sheetId="5" r:id="rId5"/>
  </sheets>
  <definedNames>
    <definedName name="_xlnm.Print_Area" localSheetId="0">'Rekapitulace stavby'!$D$4:$AO$36,'Rekapitulace stavby'!$C$42:$AQ$58</definedName>
    <definedName name="_xlnm.Print_Titles" localSheetId="0">'Rekapitulace stavby'!$52:$52</definedName>
    <definedName name="_xlnm._FilterDatabase" localSheetId="1" hidden="1">'SO 100.1 - Etapa z centra'!$C$85:$K$377</definedName>
    <definedName name="_xlnm.Print_Area" localSheetId="1">'SO 100.1 - Etapa z centra'!$C$4:$J$39,'SO 100.1 - Etapa z centra'!$C$45:$J$67,'SO 100.1 - Etapa z centra'!$C$73:$K$377</definedName>
    <definedName name="_xlnm.Print_Titles" localSheetId="1">'SO 100.1 - Etapa z centra'!$85:$85</definedName>
    <definedName name="_xlnm._FilterDatabase" localSheetId="2" hidden="1">'SO 100.2 - Etapa do centra'!$C$83:$K$140</definedName>
    <definedName name="_xlnm.Print_Area" localSheetId="2">'SO 100.2 - Etapa do centra'!$C$4:$J$39,'SO 100.2 - Etapa do centra'!$C$45:$J$65,'SO 100.2 - Etapa do centra'!$C$71:$K$140</definedName>
    <definedName name="_xlnm.Print_Titles" localSheetId="2">'SO 100.2 - Etapa do centra'!$83:$83</definedName>
    <definedName name="_xlnm._FilterDatabase" localSheetId="3" hidden="1">'VRN - Vedlejší rozpočtové...'!$C$84:$K$102</definedName>
    <definedName name="_xlnm.Print_Area" localSheetId="3">'VRN - Vedlejší rozpočtové...'!$C$4:$J$39,'VRN - Vedlejší rozpočtové...'!$C$45:$J$66,'VRN - Vedlejší rozpočtové...'!$C$72:$K$102</definedName>
    <definedName name="_xlnm.Print_Titles" localSheetId="3">'VRN - Vedlejší rozpočtové...'!$84:$84</definedName>
    <definedName name="_xlnm.Print_Area" localSheetId="4">'Pokyny pro vyplnění'!$B$2:$K$71,'Pokyny pro vyplnění'!$B$74:$K$118,'Pokyny pro vyplnění'!$B$121:$K$190,'Pokyny pro vyplnění'!$B$198:$K$218</definedName>
  </definedNames>
  <calcPr/>
</workbook>
</file>

<file path=xl/calcChain.xml><?xml version="1.0" encoding="utf-8"?>
<calcChain xmlns="http://schemas.openxmlformats.org/spreadsheetml/2006/main">
  <c i="4" r="J37"/>
  <c r="J36"/>
  <c i="1" r="AY57"/>
  <c i="4" r="J35"/>
  <c i="1" r="AX57"/>
  <c i="4" r="BI102"/>
  <c r="BH102"/>
  <c r="BG102"/>
  <c r="BF102"/>
  <c r="T102"/>
  <c r="T101"/>
  <c r="R102"/>
  <c r="R101"/>
  <c r="P102"/>
  <c r="P101"/>
  <c r="BK102"/>
  <c r="BK101"/>
  <c r="J101"/>
  <c r="J102"/>
  <c r="BE102"/>
  <c r="J65"/>
  <c r="BI100"/>
  <c r="BH100"/>
  <c r="BG100"/>
  <c r="BF100"/>
  <c r="T100"/>
  <c r="T99"/>
  <c r="R100"/>
  <c r="R99"/>
  <c r="P100"/>
  <c r="P99"/>
  <c r="BK100"/>
  <c r="BK99"/>
  <c r="J99"/>
  <c r="J100"/>
  <c r="BE100"/>
  <c r="J64"/>
  <c r="BI98"/>
  <c r="BH98"/>
  <c r="BG98"/>
  <c r="BF98"/>
  <c r="T98"/>
  <c r="R98"/>
  <c r="P98"/>
  <c r="BK98"/>
  <c r="J98"/>
  <c r="BE98"/>
  <c r="BI97"/>
  <c r="BH97"/>
  <c r="BG97"/>
  <c r="BF97"/>
  <c r="T97"/>
  <c r="R97"/>
  <c r="P97"/>
  <c r="BK97"/>
  <c r="J97"/>
  <c r="BE97"/>
  <c r="BI96"/>
  <c r="BH96"/>
  <c r="BG96"/>
  <c r="BF96"/>
  <c r="T96"/>
  <c r="T95"/>
  <c r="R96"/>
  <c r="R95"/>
  <c r="P96"/>
  <c r="P95"/>
  <c r="BK96"/>
  <c r="BK95"/>
  <c r="J95"/>
  <c r="J96"/>
  <c r="BE96"/>
  <c r="J63"/>
  <c r="BI94"/>
  <c r="BH94"/>
  <c r="BG94"/>
  <c r="BF94"/>
  <c r="T94"/>
  <c r="R94"/>
  <c r="P94"/>
  <c r="BK94"/>
  <c r="J94"/>
  <c r="BE94"/>
  <c r="BI93"/>
  <c r="BH93"/>
  <c r="BG93"/>
  <c r="BF93"/>
  <c r="T93"/>
  <c r="R93"/>
  <c r="P93"/>
  <c r="BK93"/>
  <c r="J93"/>
  <c r="BE93"/>
  <c r="BI92"/>
  <c r="BH92"/>
  <c r="BG92"/>
  <c r="BF92"/>
  <c r="T92"/>
  <c r="T91"/>
  <c r="R92"/>
  <c r="R91"/>
  <c r="P92"/>
  <c r="P91"/>
  <c r="BK92"/>
  <c r="BK91"/>
  <c r="J91"/>
  <c r="J92"/>
  <c r="BE92"/>
  <c r="J62"/>
  <c r="BI90"/>
  <c r="BH90"/>
  <c r="BG90"/>
  <c r="BF90"/>
  <c r="T90"/>
  <c r="R90"/>
  <c r="P90"/>
  <c r="BK90"/>
  <c r="J90"/>
  <c r="BE90"/>
  <c r="BI89"/>
  <c r="BH89"/>
  <c r="BG89"/>
  <c r="BF89"/>
  <c r="T89"/>
  <c r="R89"/>
  <c r="P89"/>
  <c r="BK89"/>
  <c r="J89"/>
  <c r="BE89"/>
  <c r="BI88"/>
  <c r="F37"/>
  <c i="1" r="BD57"/>
  <c i="4" r="BH88"/>
  <c r="F36"/>
  <c i="1" r="BC57"/>
  <c i="4" r="BG88"/>
  <c r="F35"/>
  <c i="1" r="BB57"/>
  <c i="4" r="BF88"/>
  <c r="J34"/>
  <c i="1" r="AW57"/>
  <c i="4" r="F34"/>
  <c i="1" r="BA57"/>
  <c i="4" r="T88"/>
  <c r="T87"/>
  <c r="T86"/>
  <c r="T85"/>
  <c r="R88"/>
  <c r="R87"/>
  <c r="R86"/>
  <c r="R85"/>
  <c r="P88"/>
  <c r="P87"/>
  <c r="P86"/>
  <c r="P85"/>
  <c i="1" r="AU57"/>
  <c i="4" r="BK88"/>
  <c r="BK87"/>
  <c r="J87"/>
  <c r="BK86"/>
  <c r="J86"/>
  <c r="BK85"/>
  <c r="J85"/>
  <c r="J59"/>
  <c r="J30"/>
  <c i="1" r="AG57"/>
  <c i="4" r="J88"/>
  <c r="BE88"/>
  <c r="J33"/>
  <c i="1" r="AV57"/>
  <c i="4" r="F33"/>
  <c i="1" r="AZ57"/>
  <c i="4" r="J61"/>
  <c r="J60"/>
  <c r="J81"/>
  <c r="F81"/>
  <c r="F79"/>
  <c r="E77"/>
  <c r="J54"/>
  <c r="F54"/>
  <c r="F52"/>
  <c r="E50"/>
  <c r="J39"/>
  <c r="J24"/>
  <c r="E24"/>
  <c r="J82"/>
  <c r="J55"/>
  <c r="J23"/>
  <c r="J18"/>
  <c r="E18"/>
  <c r="F82"/>
  <c r="F55"/>
  <c r="J17"/>
  <c r="J12"/>
  <c r="J79"/>
  <c r="J52"/>
  <c r="E7"/>
  <c r="E75"/>
  <c r="E48"/>
  <c i="3" r="J37"/>
  <c r="J36"/>
  <c i="1" r="AY56"/>
  <c i="3" r="J35"/>
  <c i="1" r="AX56"/>
  <c i="3" r="BI137"/>
  <c r="BH137"/>
  <c r="BG137"/>
  <c r="BF137"/>
  <c r="T137"/>
  <c r="R137"/>
  <c r="P137"/>
  <c r="BK137"/>
  <c r="J137"/>
  <c r="BE137"/>
  <c r="BI133"/>
  <c r="BH133"/>
  <c r="BG133"/>
  <c r="BF133"/>
  <c r="T133"/>
  <c r="T132"/>
  <c r="R133"/>
  <c r="R132"/>
  <c r="P133"/>
  <c r="P132"/>
  <c r="BK133"/>
  <c r="BK132"/>
  <c r="J132"/>
  <c r="J133"/>
  <c r="BE133"/>
  <c r="J64"/>
  <c r="BI128"/>
  <c r="BH128"/>
  <c r="BG128"/>
  <c r="BF128"/>
  <c r="T128"/>
  <c r="R128"/>
  <c r="P128"/>
  <c r="BK128"/>
  <c r="J128"/>
  <c r="BE128"/>
  <c r="BI125"/>
  <c r="BH125"/>
  <c r="BG125"/>
  <c r="BF125"/>
  <c r="T125"/>
  <c r="R125"/>
  <c r="P125"/>
  <c r="BK125"/>
  <c r="J125"/>
  <c r="BE125"/>
  <c r="BI120"/>
  <c r="BH120"/>
  <c r="BG120"/>
  <c r="BF120"/>
  <c r="T120"/>
  <c r="R120"/>
  <c r="P120"/>
  <c r="BK120"/>
  <c r="J120"/>
  <c r="BE120"/>
  <c r="BI116"/>
  <c r="BH116"/>
  <c r="BG116"/>
  <c r="BF116"/>
  <c r="T116"/>
  <c r="R116"/>
  <c r="P116"/>
  <c r="BK116"/>
  <c r="J116"/>
  <c r="BE116"/>
  <c r="BI115"/>
  <c r="BH115"/>
  <c r="BG115"/>
  <c r="BF115"/>
  <c r="T115"/>
  <c r="R115"/>
  <c r="P115"/>
  <c r="BK115"/>
  <c r="J115"/>
  <c r="BE115"/>
  <c r="BI112"/>
  <c r="BH112"/>
  <c r="BG112"/>
  <c r="BF112"/>
  <c r="T112"/>
  <c r="R112"/>
  <c r="P112"/>
  <c r="BK112"/>
  <c r="J112"/>
  <c r="BE112"/>
  <c r="BI111"/>
  <c r="BH111"/>
  <c r="BG111"/>
  <c r="BF111"/>
  <c r="T111"/>
  <c r="R111"/>
  <c r="P111"/>
  <c r="BK111"/>
  <c r="J111"/>
  <c r="BE111"/>
  <c r="BI107"/>
  <c r="BH107"/>
  <c r="BG107"/>
  <c r="BF107"/>
  <c r="T107"/>
  <c r="R107"/>
  <c r="P107"/>
  <c r="BK107"/>
  <c r="J107"/>
  <c r="BE107"/>
  <c r="BI103"/>
  <c r="BH103"/>
  <c r="BG103"/>
  <c r="BF103"/>
  <c r="T103"/>
  <c r="R103"/>
  <c r="P103"/>
  <c r="BK103"/>
  <c r="J103"/>
  <c r="BE103"/>
  <c r="BI100"/>
  <c r="BH100"/>
  <c r="BG100"/>
  <c r="BF100"/>
  <c r="T100"/>
  <c r="T99"/>
  <c r="R100"/>
  <c r="R99"/>
  <c r="P100"/>
  <c r="P99"/>
  <c r="BK100"/>
  <c r="BK99"/>
  <c r="J99"/>
  <c r="J100"/>
  <c r="BE100"/>
  <c r="J63"/>
  <c r="BI95"/>
  <c r="BH95"/>
  <c r="BG95"/>
  <c r="BF95"/>
  <c r="T95"/>
  <c r="R95"/>
  <c r="P95"/>
  <c r="BK95"/>
  <c r="J95"/>
  <c r="BE95"/>
  <c r="BI92"/>
  <c r="BH92"/>
  <c r="BG92"/>
  <c r="BF92"/>
  <c r="T92"/>
  <c r="T91"/>
  <c r="R92"/>
  <c r="R91"/>
  <c r="P92"/>
  <c r="P91"/>
  <c r="BK92"/>
  <c r="BK91"/>
  <c r="J91"/>
  <c r="J92"/>
  <c r="BE92"/>
  <c r="J62"/>
  <c r="BI87"/>
  <c r="F37"/>
  <c i="1" r="BD56"/>
  <c i="3" r="BH87"/>
  <c r="F36"/>
  <c i="1" r="BC56"/>
  <c i="3" r="BG87"/>
  <c r="F35"/>
  <c i="1" r="BB56"/>
  <c i="3" r="BF87"/>
  <c r="J34"/>
  <c i="1" r="AW56"/>
  <c i="3" r="F34"/>
  <c i="1" r="BA56"/>
  <c i="3" r="T87"/>
  <c r="T86"/>
  <c r="T85"/>
  <c r="T84"/>
  <c r="R87"/>
  <c r="R86"/>
  <c r="R85"/>
  <c r="R84"/>
  <c r="P87"/>
  <c r="P86"/>
  <c r="P85"/>
  <c r="P84"/>
  <c i="1" r="AU56"/>
  <c i="3" r="BK87"/>
  <c r="BK86"/>
  <c r="J86"/>
  <c r="BK85"/>
  <c r="J85"/>
  <c r="BK84"/>
  <c r="J84"/>
  <c r="J59"/>
  <c r="J30"/>
  <c i="1" r="AG56"/>
  <c i="3" r="J87"/>
  <c r="BE87"/>
  <c r="J33"/>
  <c i="1" r="AV56"/>
  <c i="3" r="F33"/>
  <c i="1" r="AZ56"/>
  <c i="3" r="J61"/>
  <c r="J60"/>
  <c r="J80"/>
  <c r="F80"/>
  <c r="F78"/>
  <c r="E76"/>
  <c r="J54"/>
  <c r="F54"/>
  <c r="F52"/>
  <c r="E50"/>
  <c r="J39"/>
  <c r="J24"/>
  <c r="E24"/>
  <c r="J81"/>
  <c r="J55"/>
  <c r="J23"/>
  <c r="J18"/>
  <c r="E18"/>
  <c r="F81"/>
  <c r="F55"/>
  <c r="J17"/>
  <c r="J12"/>
  <c r="J78"/>
  <c r="J52"/>
  <c r="E7"/>
  <c r="E74"/>
  <c r="E48"/>
  <c i="2" r="J37"/>
  <c r="J36"/>
  <c i="1" r="AY55"/>
  <c i="2" r="J35"/>
  <c i="1" r="AX55"/>
  <c i="2" r="BI376"/>
  <c r="BH376"/>
  <c r="BG376"/>
  <c r="BF376"/>
  <c r="T376"/>
  <c r="T375"/>
  <c r="R376"/>
  <c r="R375"/>
  <c r="P376"/>
  <c r="P375"/>
  <c r="BK376"/>
  <c r="BK375"/>
  <c r="J375"/>
  <c r="J376"/>
  <c r="BE376"/>
  <c r="J66"/>
  <c r="BI371"/>
  <c r="BH371"/>
  <c r="BG371"/>
  <c r="BF371"/>
  <c r="T371"/>
  <c r="R371"/>
  <c r="P371"/>
  <c r="BK371"/>
  <c r="J371"/>
  <c r="BE371"/>
  <c r="BI366"/>
  <c r="BH366"/>
  <c r="BG366"/>
  <c r="BF366"/>
  <c r="T366"/>
  <c r="R366"/>
  <c r="P366"/>
  <c r="BK366"/>
  <c r="J366"/>
  <c r="BE366"/>
  <c r="BI362"/>
  <c r="BH362"/>
  <c r="BG362"/>
  <c r="BF362"/>
  <c r="T362"/>
  <c r="R362"/>
  <c r="P362"/>
  <c r="BK362"/>
  <c r="J362"/>
  <c r="BE362"/>
  <c r="BI358"/>
  <c r="BH358"/>
  <c r="BG358"/>
  <c r="BF358"/>
  <c r="T358"/>
  <c r="R358"/>
  <c r="P358"/>
  <c r="BK358"/>
  <c r="J358"/>
  <c r="BE358"/>
  <c r="BI354"/>
  <c r="BH354"/>
  <c r="BG354"/>
  <c r="BF354"/>
  <c r="T354"/>
  <c r="R354"/>
  <c r="P354"/>
  <c r="BK354"/>
  <c r="J354"/>
  <c r="BE354"/>
  <c r="BI350"/>
  <c r="BH350"/>
  <c r="BG350"/>
  <c r="BF350"/>
  <c r="T350"/>
  <c r="R350"/>
  <c r="P350"/>
  <c r="BK350"/>
  <c r="J350"/>
  <c r="BE350"/>
  <c r="BI346"/>
  <c r="BH346"/>
  <c r="BG346"/>
  <c r="BF346"/>
  <c r="T346"/>
  <c r="T345"/>
  <c r="R346"/>
  <c r="R345"/>
  <c r="P346"/>
  <c r="P345"/>
  <c r="BK346"/>
  <c r="BK345"/>
  <c r="J345"/>
  <c r="J346"/>
  <c r="BE346"/>
  <c r="J65"/>
  <c r="BI341"/>
  <c r="BH341"/>
  <c r="BG341"/>
  <c r="BF341"/>
  <c r="T341"/>
  <c r="R341"/>
  <c r="P341"/>
  <c r="BK341"/>
  <c r="J341"/>
  <c r="BE341"/>
  <c r="BI338"/>
  <c r="BH338"/>
  <c r="BG338"/>
  <c r="BF338"/>
  <c r="T338"/>
  <c r="R338"/>
  <c r="P338"/>
  <c r="BK338"/>
  <c r="J338"/>
  <c r="BE338"/>
  <c r="BI333"/>
  <c r="BH333"/>
  <c r="BG333"/>
  <c r="BF333"/>
  <c r="T333"/>
  <c r="R333"/>
  <c r="P333"/>
  <c r="BK333"/>
  <c r="J333"/>
  <c r="BE333"/>
  <c r="BI329"/>
  <c r="BH329"/>
  <c r="BG329"/>
  <c r="BF329"/>
  <c r="T329"/>
  <c r="R329"/>
  <c r="P329"/>
  <c r="BK329"/>
  <c r="J329"/>
  <c r="BE329"/>
  <c r="BI325"/>
  <c r="BH325"/>
  <c r="BG325"/>
  <c r="BF325"/>
  <c r="T325"/>
  <c r="R325"/>
  <c r="P325"/>
  <c r="BK325"/>
  <c r="J325"/>
  <c r="BE325"/>
  <c r="BI324"/>
  <c r="BH324"/>
  <c r="BG324"/>
  <c r="BF324"/>
  <c r="T324"/>
  <c r="R324"/>
  <c r="P324"/>
  <c r="BK324"/>
  <c r="J324"/>
  <c r="BE324"/>
  <c r="BI318"/>
  <c r="BH318"/>
  <c r="BG318"/>
  <c r="BF318"/>
  <c r="T318"/>
  <c r="R318"/>
  <c r="P318"/>
  <c r="BK318"/>
  <c r="J318"/>
  <c r="BE318"/>
  <c r="BI314"/>
  <c r="BH314"/>
  <c r="BG314"/>
  <c r="BF314"/>
  <c r="T314"/>
  <c r="R314"/>
  <c r="P314"/>
  <c r="BK314"/>
  <c r="J314"/>
  <c r="BE314"/>
  <c r="BI310"/>
  <c r="BH310"/>
  <c r="BG310"/>
  <c r="BF310"/>
  <c r="T310"/>
  <c r="R310"/>
  <c r="P310"/>
  <c r="BK310"/>
  <c r="J310"/>
  <c r="BE310"/>
  <c r="BI304"/>
  <c r="BH304"/>
  <c r="BG304"/>
  <c r="BF304"/>
  <c r="T304"/>
  <c r="R304"/>
  <c r="P304"/>
  <c r="BK304"/>
  <c r="J304"/>
  <c r="BE304"/>
  <c r="BI300"/>
  <c r="BH300"/>
  <c r="BG300"/>
  <c r="BF300"/>
  <c r="T300"/>
  <c r="R300"/>
  <c r="P300"/>
  <c r="BK300"/>
  <c r="J300"/>
  <c r="BE300"/>
  <c r="BI296"/>
  <c r="BH296"/>
  <c r="BG296"/>
  <c r="BF296"/>
  <c r="T296"/>
  <c r="R296"/>
  <c r="P296"/>
  <c r="BK296"/>
  <c r="J296"/>
  <c r="BE296"/>
  <c r="BI292"/>
  <c r="BH292"/>
  <c r="BG292"/>
  <c r="BF292"/>
  <c r="T292"/>
  <c r="R292"/>
  <c r="P292"/>
  <c r="BK292"/>
  <c r="J292"/>
  <c r="BE292"/>
  <c r="BI286"/>
  <c r="BH286"/>
  <c r="BG286"/>
  <c r="BF286"/>
  <c r="T286"/>
  <c r="R286"/>
  <c r="P286"/>
  <c r="BK286"/>
  <c r="J286"/>
  <c r="BE286"/>
  <c r="BI280"/>
  <c r="BH280"/>
  <c r="BG280"/>
  <c r="BF280"/>
  <c r="T280"/>
  <c r="R280"/>
  <c r="P280"/>
  <c r="BK280"/>
  <c r="J280"/>
  <c r="BE280"/>
  <c r="BI275"/>
  <c r="BH275"/>
  <c r="BG275"/>
  <c r="BF275"/>
  <c r="T275"/>
  <c r="R275"/>
  <c r="P275"/>
  <c r="BK275"/>
  <c r="J275"/>
  <c r="BE275"/>
  <c r="BI271"/>
  <c r="BH271"/>
  <c r="BG271"/>
  <c r="BF271"/>
  <c r="T271"/>
  <c r="R271"/>
  <c r="P271"/>
  <c r="BK271"/>
  <c r="J271"/>
  <c r="BE271"/>
  <c r="BI258"/>
  <c r="BH258"/>
  <c r="BG258"/>
  <c r="BF258"/>
  <c r="T258"/>
  <c r="R258"/>
  <c r="P258"/>
  <c r="BK258"/>
  <c r="J258"/>
  <c r="BE258"/>
  <c r="BI252"/>
  <c r="BH252"/>
  <c r="BG252"/>
  <c r="BF252"/>
  <c r="T252"/>
  <c r="R252"/>
  <c r="P252"/>
  <c r="BK252"/>
  <c r="J252"/>
  <c r="BE252"/>
  <c r="BI249"/>
  <c r="BH249"/>
  <c r="BG249"/>
  <c r="BF249"/>
  <c r="T249"/>
  <c r="R249"/>
  <c r="P249"/>
  <c r="BK249"/>
  <c r="J249"/>
  <c r="BE249"/>
  <c r="BI248"/>
  <c r="BH248"/>
  <c r="BG248"/>
  <c r="BF248"/>
  <c r="T248"/>
  <c r="R248"/>
  <c r="P248"/>
  <c r="BK248"/>
  <c r="J248"/>
  <c r="BE248"/>
  <c r="BI244"/>
  <c r="BH244"/>
  <c r="BG244"/>
  <c r="BF244"/>
  <c r="T244"/>
  <c r="R244"/>
  <c r="P244"/>
  <c r="BK244"/>
  <c r="J244"/>
  <c r="BE244"/>
  <c r="BI238"/>
  <c r="BH238"/>
  <c r="BG238"/>
  <c r="BF238"/>
  <c r="T238"/>
  <c r="R238"/>
  <c r="P238"/>
  <c r="BK238"/>
  <c r="J238"/>
  <c r="BE238"/>
  <c r="BI230"/>
  <c r="BH230"/>
  <c r="BG230"/>
  <c r="BF230"/>
  <c r="T230"/>
  <c r="R230"/>
  <c r="P230"/>
  <c r="BK230"/>
  <c r="J230"/>
  <c r="BE230"/>
  <c r="BI224"/>
  <c r="BH224"/>
  <c r="BG224"/>
  <c r="BF224"/>
  <c r="T224"/>
  <c r="R224"/>
  <c r="P224"/>
  <c r="BK224"/>
  <c r="J224"/>
  <c r="BE224"/>
  <c r="BI220"/>
  <c r="BH220"/>
  <c r="BG220"/>
  <c r="BF220"/>
  <c r="T220"/>
  <c r="R220"/>
  <c r="P220"/>
  <c r="BK220"/>
  <c r="J220"/>
  <c r="BE220"/>
  <c r="BI215"/>
  <c r="BH215"/>
  <c r="BG215"/>
  <c r="BF215"/>
  <c r="T215"/>
  <c r="R215"/>
  <c r="P215"/>
  <c r="BK215"/>
  <c r="J215"/>
  <c r="BE215"/>
  <c r="BI210"/>
  <c r="BH210"/>
  <c r="BG210"/>
  <c r="BF210"/>
  <c r="T210"/>
  <c r="R210"/>
  <c r="P210"/>
  <c r="BK210"/>
  <c r="J210"/>
  <c r="BE210"/>
  <c r="BI209"/>
  <c r="BH209"/>
  <c r="BG209"/>
  <c r="BF209"/>
  <c r="T209"/>
  <c r="R209"/>
  <c r="P209"/>
  <c r="BK209"/>
  <c r="J209"/>
  <c r="BE209"/>
  <c r="BI207"/>
  <c r="BH207"/>
  <c r="BG207"/>
  <c r="BF207"/>
  <c r="T207"/>
  <c r="R207"/>
  <c r="P207"/>
  <c r="BK207"/>
  <c r="J207"/>
  <c r="BE207"/>
  <c r="BI205"/>
  <c r="BH205"/>
  <c r="BG205"/>
  <c r="BF205"/>
  <c r="T205"/>
  <c r="R205"/>
  <c r="P205"/>
  <c r="BK205"/>
  <c r="J205"/>
  <c r="BE205"/>
  <c r="BI203"/>
  <c r="BH203"/>
  <c r="BG203"/>
  <c r="BF203"/>
  <c r="T203"/>
  <c r="R203"/>
  <c r="P203"/>
  <c r="BK203"/>
  <c r="J203"/>
  <c r="BE203"/>
  <c r="BI199"/>
  <c r="BH199"/>
  <c r="BG199"/>
  <c r="BF199"/>
  <c r="T199"/>
  <c r="R199"/>
  <c r="P199"/>
  <c r="BK199"/>
  <c r="J199"/>
  <c r="BE199"/>
  <c r="BI195"/>
  <c r="BH195"/>
  <c r="BG195"/>
  <c r="BF195"/>
  <c r="T195"/>
  <c r="R195"/>
  <c r="P195"/>
  <c r="BK195"/>
  <c r="J195"/>
  <c r="BE195"/>
  <c r="BI192"/>
  <c r="BH192"/>
  <c r="BG192"/>
  <c r="BF192"/>
  <c r="T192"/>
  <c r="T191"/>
  <c r="R192"/>
  <c r="R191"/>
  <c r="P192"/>
  <c r="P191"/>
  <c r="BK192"/>
  <c r="BK191"/>
  <c r="J191"/>
  <c r="J192"/>
  <c r="BE192"/>
  <c r="J64"/>
  <c r="BI186"/>
  <c r="BH186"/>
  <c r="BG186"/>
  <c r="BF186"/>
  <c r="T186"/>
  <c r="R186"/>
  <c r="P186"/>
  <c r="BK186"/>
  <c r="J186"/>
  <c r="BE186"/>
  <c r="BI182"/>
  <c r="BH182"/>
  <c r="BG182"/>
  <c r="BF182"/>
  <c r="T182"/>
  <c r="T181"/>
  <c r="R182"/>
  <c r="R181"/>
  <c r="P182"/>
  <c r="P181"/>
  <c r="BK182"/>
  <c r="BK181"/>
  <c r="J181"/>
  <c r="J182"/>
  <c r="BE182"/>
  <c r="J63"/>
  <c r="BI177"/>
  <c r="BH177"/>
  <c r="BG177"/>
  <c r="BF177"/>
  <c r="T177"/>
  <c r="R177"/>
  <c r="P177"/>
  <c r="BK177"/>
  <c r="J177"/>
  <c r="BE177"/>
  <c r="BI172"/>
  <c r="BH172"/>
  <c r="BG172"/>
  <c r="BF172"/>
  <c r="T172"/>
  <c r="R172"/>
  <c r="P172"/>
  <c r="BK172"/>
  <c r="J172"/>
  <c r="BE172"/>
  <c r="BI168"/>
  <c r="BH168"/>
  <c r="BG168"/>
  <c r="BF168"/>
  <c r="T168"/>
  <c r="R168"/>
  <c r="P168"/>
  <c r="BK168"/>
  <c r="J168"/>
  <c r="BE168"/>
  <c r="BI165"/>
  <c r="BH165"/>
  <c r="BG165"/>
  <c r="BF165"/>
  <c r="T165"/>
  <c r="R165"/>
  <c r="P165"/>
  <c r="BK165"/>
  <c r="J165"/>
  <c r="BE165"/>
  <c r="BI161"/>
  <c r="BH161"/>
  <c r="BG161"/>
  <c r="BF161"/>
  <c r="T161"/>
  <c r="R161"/>
  <c r="P161"/>
  <c r="BK161"/>
  <c r="J161"/>
  <c r="BE161"/>
  <c r="BI157"/>
  <c r="BH157"/>
  <c r="BG157"/>
  <c r="BF157"/>
  <c r="T157"/>
  <c r="R157"/>
  <c r="P157"/>
  <c r="BK157"/>
  <c r="J157"/>
  <c r="BE157"/>
  <c r="BI153"/>
  <c r="BH153"/>
  <c r="BG153"/>
  <c r="BF153"/>
  <c r="T153"/>
  <c r="T152"/>
  <c r="R153"/>
  <c r="R152"/>
  <c r="P153"/>
  <c r="P152"/>
  <c r="BK153"/>
  <c r="BK152"/>
  <c r="J152"/>
  <c r="J153"/>
  <c r="BE153"/>
  <c r="J62"/>
  <c r="BI148"/>
  <c r="BH148"/>
  <c r="BG148"/>
  <c r="BF148"/>
  <c r="T148"/>
  <c r="R148"/>
  <c r="P148"/>
  <c r="BK148"/>
  <c r="J148"/>
  <c r="BE148"/>
  <c r="BI144"/>
  <c r="BH144"/>
  <c r="BG144"/>
  <c r="BF144"/>
  <c r="T144"/>
  <c r="R144"/>
  <c r="P144"/>
  <c r="BK144"/>
  <c r="J144"/>
  <c r="BE144"/>
  <c r="BI140"/>
  <c r="BH140"/>
  <c r="BG140"/>
  <c r="BF140"/>
  <c r="T140"/>
  <c r="R140"/>
  <c r="P140"/>
  <c r="BK140"/>
  <c r="J140"/>
  <c r="BE140"/>
  <c r="BI136"/>
  <c r="BH136"/>
  <c r="BG136"/>
  <c r="BF136"/>
  <c r="T136"/>
  <c r="R136"/>
  <c r="P136"/>
  <c r="BK136"/>
  <c r="J136"/>
  <c r="BE136"/>
  <c r="BI132"/>
  <c r="BH132"/>
  <c r="BG132"/>
  <c r="BF132"/>
  <c r="T132"/>
  <c r="R132"/>
  <c r="P132"/>
  <c r="BK132"/>
  <c r="J132"/>
  <c r="BE132"/>
  <c r="BI128"/>
  <c r="BH128"/>
  <c r="BG128"/>
  <c r="BF128"/>
  <c r="T128"/>
  <c r="R128"/>
  <c r="P128"/>
  <c r="BK128"/>
  <c r="J128"/>
  <c r="BE128"/>
  <c r="BI124"/>
  <c r="BH124"/>
  <c r="BG124"/>
  <c r="BF124"/>
  <c r="T124"/>
  <c r="R124"/>
  <c r="P124"/>
  <c r="BK124"/>
  <c r="J124"/>
  <c r="BE124"/>
  <c r="BI118"/>
  <c r="BH118"/>
  <c r="BG118"/>
  <c r="BF118"/>
  <c r="T118"/>
  <c r="R118"/>
  <c r="P118"/>
  <c r="BK118"/>
  <c r="J118"/>
  <c r="BE118"/>
  <c r="BI114"/>
  <c r="BH114"/>
  <c r="BG114"/>
  <c r="BF114"/>
  <c r="T114"/>
  <c r="R114"/>
  <c r="P114"/>
  <c r="BK114"/>
  <c r="J114"/>
  <c r="BE114"/>
  <c r="BI108"/>
  <c r="BH108"/>
  <c r="BG108"/>
  <c r="BF108"/>
  <c r="T108"/>
  <c r="R108"/>
  <c r="P108"/>
  <c r="BK108"/>
  <c r="J108"/>
  <c r="BE108"/>
  <c r="BI100"/>
  <c r="BH100"/>
  <c r="BG100"/>
  <c r="BF100"/>
  <c r="T100"/>
  <c r="R100"/>
  <c r="P100"/>
  <c r="BK100"/>
  <c r="J100"/>
  <c r="BE100"/>
  <c r="BI96"/>
  <c r="BH96"/>
  <c r="BG96"/>
  <c r="BF96"/>
  <c r="T96"/>
  <c r="R96"/>
  <c r="P96"/>
  <c r="BK96"/>
  <c r="J96"/>
  <c r="BE96"/>
  <c r="BI89"/>
  <c r="F37"/>
  <c i="1" r="BD55"/>
  <c i="2" r="BH89"/>
  <c r="F36"/>
  <c i="1" r="BC55"/>
  <c i="2" r="BG89"/>
  <c r="F35"/>
  <c i="1" r="BB55"/>
  <c i="2" r="BF89"/>
  <c r="J34"/>
  <c i="1" r="AW55"/>
  <c i="2" r="F34"/>
  <c i="1" r="BA55"/>
  <c i="2" r="T89"/>
  <c r="T88"/>
  <c r="T87"/>
  <c r="T86"/>
  <c r="R89"/>
  <c r="R88"/>
  <c r="R87"/>
  <c r="R86"/>
  <c r="P89"/>
  <c r="P88"/>
  <c r="P87"/>
  <c r="P86"/>
  <c i="1" r="AU55"/>
  <c i="2" r="BK89"/>
  <c r="BK88"/>
  <c r="J88"/>
  <c r="BK87"/>
  <c r="J87"/>
  <c r="BK86"/>
  <c r="J86"/>
  <c r="J59"/>
  <c r="J30"/>
  <c i="1" r="AG55"/>
  <c i="2" r="J89"/>
  <c r="BE89"/>
  <c r="J33"/>
  <c i="1" r="AV55"/>
  <c i="2" r="F33"/>
  <c i="1" r="AZ55"/>
  <c i="2" r="J61"/>
  <c r="J60"/>
  <c r="J82"/>
  <c r="F82"/>
  <c r="F80"/>
  <c r="E78"/>
  <c r="J54"/>
  <c r="F54"/>
  <c r="F52"/>
  <c r="E50"/>
  <c r="J39"/>
  <c r="J24"/>
  <c r="E24"/>
  <c r="J83"/>
  <c r="J55"/>
  <c r="J23"/>
  <c r="J18"/>
  <c r="E18"/>
  <c r="F83"/>
  <c r="F55"/>
  <c r="J17"/>
  <c r="J12"/>
  <c r="J80"/>
  <c r="J52"/>
  <c r="E7"/>
  <c r="E76"/>
  <c r="E48"/>
  <c i="1" r="BD54"/>
  <c r="W33"/>
  <c r="BC54"/>
  <c r="W32"/>
  <c r="BB54"/>
  <c r="W31"/>
  <c r="BA54"/>
  <c r="W30"/>
  <c r="AZ54"/>
  <c r="W29"/>
  <c r="AY54"/>
  <c r="AX54"/>
  <c r="AW54"/>
  <c r="AK30"/>
  <c r="AV54"/>
  <c r="AK29"/>
  <c r="AU54"/>
  <c r="AT54"/>
  <c r="AS54"/>
  <c r="AG54"/>
  <c r="AK26"/>
  <c r="AT57"/>
  <c r="AN57"/>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<sst xmlns="http://schemas.openxmlformats.org/spreadsheetml/2006/main">
  <si>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</si>
  <si>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</si>
  <si>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</si>
  <si>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</si>
  <si>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</si>
  <si>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{c6f77dd3-d0bc-47f5-9b94-8f09f4d0a5ad}</t>
  </si>
  <si>
    <t>0,01</t>
  </si>
  <si>
    <t>21</t>
  </si>
  <si>
    <t>15</t>
  </si>
  <si>
    <t>REKAPITULACE STAVBY</t>
  </si>
  <si>
    <t xml:space="preserve">v ---  níže se nacházejí doplnkové a pomocné údaje k sestavám  --- v</t>
  </si>
  <si>
    <t>Návod na vyplnění</t>
  </si>
  <si>
    <t>0,001</t>
  </si>
  <si>
    <t>Kód:</t>
  </si>
  <si>
    <t>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</si>
  <si>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</si>
  <si>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</si>
  <si>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Jižní spojka - svodidla, č. akce 1031, Praha 4</t>
  </si>
  <si>
    <t>KSO:</t>
  </si>
  <si>
    <t/>
  </si>
  <si>
    <t>CC-CZ:</t>
  </si>
  <si>
    <t>Místo:</t>
  </si>
  <si>
    <t>Jižní spojka</t>
  </si>
  <si>
    <t>Datum:</t>
  </si>
  <si>
    <t>15. 10. 2018</t>
  </si>
  <si>
    <t>Zadavatel:</t>
  </si>
  <si>
    <t>IČ:</t>
  </si>
  <si>
    <t>03447286</t>
  </si>
  <si>
    <t>Technická správa komunikací hl. m. Prahy a.s.</t>
  </si>
  <si>
    <t>DIČ:</t>
  </si>
  <si>
    <t>CZ03447286</t>
  </si>
  <si>
    <t>Uchazeč:</t>
  </si>
  <si>
    <t>Vyplň údaj</t>
  </si>
  <si>
    <t>Projektant:</t>
  </si>
  <si>
    <t>48592722</t>
  </si>
  <si>
    <t>DIPRO, spol s r.o.</t>
  </si>
  <si>
    <t>CZ48592722</t>
  </si>
  <si>
    <t>True</t>
  </si>
  <si>
    <t>Zpracovatel:</t>
  </si>
  <si>
    <t xml:space="preserve"> </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</si>
  <si>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</si>
  <si>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</si>
  <si>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</si>
  <si>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</si>
  <si>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</si>
  <si>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</si>
  <si>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</si>
  <si>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</si>
  <si>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</si>
  <si>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</si>
  <si>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</si>
  <si>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</si>
  <si>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</si>
  <si>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</si>
  <si>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</si>
  <si>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</si>
  <si>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</si>
  <si>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</si>
  <si>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</si>
  <si>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</si>
  <si>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</si>
  <si>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</si>
  <si>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</si>
  <si>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</si>
  <si>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</si>
  <si>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</si>
  <si>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</si>
  <si>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</si>
  <si>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</si>
  <si>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</si>
  <si>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</si>
  <si>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</si>
  <si>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</si>
  <si>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</si>
  <si>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</si>
  <si>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</si>
  <si>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</si>
  <si>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</si>
  <si>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</si>
  <si>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</si>
  <si>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100.1</t>
  </si>
  <si>
    <t>Etapa z centra</t>
  </si>
  <si>
    <t>STA</t>
  </si>
  <si>
    <t>{eb5e6fed-3294-4e29-84fc-82b1705e8be5}</t>
  </si>
  <si>
    <t>2</t>
  </si>
  <si>
    <t>SO 100.2</t>
  </si>
  <si>
    <t>Etapa do centra</t>
  </si>
  <si>
    <t>{03d2e2c7-b0e0-46d6-a1cf-4a641ca92a35}</t>
  </si>
  <si>
    <t>VRN</t>
  </si>
  <si>
    <t>Vedlejší rozpočtové náklady</t>
  </si>
  <si>
    <t>{173c3ac3-aef3-4f08-8461-e00e88d7d504}</t>
  </si>
  <si>
    <t>Frézování_40</t>
  </si>
  <si>
    <t>Frézování povrchu tl. 40mm</t>
  </si>
  <si>
    <t>m2</t>
  </si>
  <si>
    <t>4038</t>
  </si>
  <si>
    <t>Frézování_60</t>
  </si>
  <si>
    <t>Frézování povrchu tl. 60mm</t>
  </si>
  <si>
    <t>3563</t>
  </si>
  <si>
    <t>KRYCÍ LIST SOUPISU PRACÍ</t>
  </si>
  <si>
    <t>Řezání_40</t>
  </si>
  <si>
    <t>Řezání živičného krytu tl. 40mm</t>
  </si>
  <si>
    <t>m</t>
  </si>
  <si>
    <t>1908,5</t>
  </si>
  <si>
    <t>Řezání_60</t>
  </si>
  <si>
    <t>Řezání živičného krytu tl. 60mm</t>
  </si>
  <si>
    <t>1907,5</t>
  </si>
  <si>
    <t>Frézování_100</t>
  </si>
  <si>
    <t>Frézování povrchu tl. 100mm</t>
  </si>
  <si>
    <t>1806</t>
  </si>
  <si>
    <t>Suť_živice</t>
  </si>
  <si>
    <t>Suť živice</t>
  </si>
  <si>
    <t>t</t>
  </si>
  <si>
    <t>1974,755</t>
  </si>
  <si>
    <t>Objekt:</t>
  </si>
  <si>
    <t>Suť_celkem</t>
  </si>
  <si>
    <t>Suť celkem</t>
  </si>
  <si>
    <t>2180,925</t>
  </si>
  <si>
    <t>SO 100.1 - Etapa z centra</t>
  </si>
  <si>
    <t>Úzké_trhliny</t>
  </si>
  <si>
    <t>Úzké trhliny</t>
  </si>
  <si>
    <t>536,9</t>
  </si>
  <si>
    <t>Neporušené_trhliny</t>
  </si>
  <si>
    <t>Neporušené trhliny</t>
  </si>
  <si>
    <t>805,35</t>
  </si>
  <si>
    <t>Neporuš_trhliny_geo</t>
  </si>
  <si>
    <t>1208,025</t>
  </si>
  <si>
    <t>Široké_trhliny</t>
  </si>
  <si>
    <t>Široké trhliny</t>
  </si>
  <si>
    <t>1610,7</t>
  </si>
  <si>
    <t>Široké_trhliny_proř</t>
  </si>
  <si>
    <t>Široké trhliny pořez</t>
  </si>
  <si>
    <t>966,42</t>
  </si>
  <si>
    <t>Suť_svodidla</t>
  </si>
  <si>
    <t>Suť svodidla</t>
  </si>
  <si>
    <t>278,737</t>
  </si>
  <si>
    <t>Odkopávky</t>
  </si>
  <si>
    <t>m3</t>
  </si>
  <si>
    <t>180,6</t>
  </si>
  <si>
    <t>Odkopávky_strojní</t>
  </si>
  <si>
    <t>Odkopávky strojní</t>
  </si>
  <si>
    <t>72,24</t>
  </si>
  <si>
    <t>Odkopávky_ruční</t>
  </si>
  <si>
    <t>Odkopávky ruční</t>
  </si>
  <si>
    <t>108,36</t>
  </si>
  <si>
    <t>Suť_beton</t>
  </si>
  <si>
    <t>Suť beton</t>
  </si>
  <si>
    <t>206,17</t>
  </si>
  <si>
    <t>Obruby</t>
  </si>
  <si>
    <t>Obruby silniční</t>
  </si>
  <si>
    <t>212</t>
  </si>
  <si>
    <t>REKAPITULACE ČLENĚNÍ SOUPISU PRACÍ</t>
  </si>
  <si>
    <t>Kód dílu - Popis</t>
  </si>
  <si>
    <t>Cena celkem [CZK]</t>
  </si>
  <si>
    <t>-1</t>
  </si>
  <si>
    <t>HSV - Práce a dodávky HSV</t>
  </si>
  <si>
    <t xml:space="preserve">    1 - Zemní práce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</si>
  <si>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</si>
  <si>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</si>
  <si>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</si>
  <si>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</si>
  <si>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</si>
  <si>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</si>
  <si>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</si>
  <si>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</si>
  <si>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</si>
  <si>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</si>
  <si>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</si>
  <si>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</si>
  <si>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</si>
  <si>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</si>
  <si>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</si>
  <si>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</si>
  <si>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</si>
  <si>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</si>
  <si>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</si>
  <si>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</si>
  <si>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</si>
  <si>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</si>
  <si>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</si>
  <si>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113107141</t>
  </si>
  <si>
    <t>Odstranění podkladů nebo krytů ručně s přemístěním hmot na skládku na vzdálenost do 3 m nebo s naložením na dopravní prostředek živičných, o tl. vrstvy do 50 mm</t>
  </si>
  <si>
    <t>CS ÚRS 2018 02</t>
  </si>
  <si>
    <t>4</t>
  </si>
  <si>
    <t>-591536156</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</si>
  <si>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</si>
  <si>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</si>
  <si>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P</t>
  </si>
  <si>
    <t>Poznámka k položce:_x000d_
Pro ruční dobourání živičných ploch.</t>
  </si>
  <si>
    <t>VV</t>
  </si>
  <si>
    <t>Frézování_40*0,20</t>
  </si>
  <si>
    <t>Frézování_60*0,20</t>
  </si>
  <si>
    <t>Frézování_100*0,20</t>
  </si>
  <si>
    <t>Součet</t>
  </si>
  <si>
    <t>113154332</t>
  </si>
  <si>
    <t>Frézování živičného podkladu nebo krytu s naložením na dopravní prostředek plochy přes 1 000 do 10 000 m2 bez překážek v trase pruhu šířky přes 1 m do 2 m, tloušťky vrstvy 40 mm</t>
  </si>
  <si>
    <t>198334233</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</si>
  <si>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</si>
  <si>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"Frézování obrusné vrstvy tl. 40mm" 4038</t>
  </si>
  <si>
    <t>3</t>
  </si>
  <si>
    <t>113154334</t>
  </si>
  <si>
    <t>Frézování živičného podkladu nebo krytu s naložením na dopravní prostředek plochy přes 1 000 do 10 000 m2 bez překážek v trase pruhu šířky přes 1 m do 2 m, tloušťky vrstvy 100 mm</t>
  </si>
  <si>
    <t>744746215</t>
  </si>
  <si>
    <t>"Frézování ložné vrstvy tl. 60mm" 3563</t>
  </si>
  <si>
    <t>"Frézování - ul. V korytech tl. 100m" 1806</t>
  </si>
  <si>
    <t>Frézování_60+Frézování_100</t>
  </si>
  <si>
    <t>113155323</t>
  </si>
  <si>
    <t>Frézování betonového podkladu nebo krytu s naložením na dopravní prostředek plochy přes 1 000 do 10 000 m2 bez překážek v trase pruhu šířky do 1 m, tloušťky vrstvy 50 mm</t>
  </si>
  <si>
    <t>832095678</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</si>
  <si>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betonového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</si>
  <si>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Široké trhliny - předpoklad 30% z celkové plochy</t>
  </si>
  <si>
    <t>Frézování_60*0,30</t>
  </si>
  <si>
    <t>Frézování_100*0,30</t>
  </si>
  <si>
    <t>5</t>
  </si>
  <si>
    <t>113201112</t>
  </si>
  <si>
    <t>Vytrhání obrub s vybouráním lože, s přemístěním hmot na skládku na vzdálenost do 3 m nebo s naložením na dopravní prostředek silničních ležatých</t>
  </si>
  <si>
    <t>-712356184</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</si>
  <si>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</si>
  <si>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"Předpoklad vybourání a obnovy 10%" 212,00</t>
  </si>
  <si>
    <t>6</t>
  </si>
  <si>
    <t>122202201</t>
  </si>
  <si>
    <t>Odkopávky a prokopávky nezapažené pro silnice s přemístěním výkopku v příčných profilech na vzdálenost do 15 m nebo s naložením na dopravní prostředek v hornině tř. 3 do 100 m3</t>
  </si>
  <si>
    <t>-1481369293</t>
  </si>
  <si>
    <t xml:space="preserve">Poznámka k souboru cen:_x000d_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</si>
  <si>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(143+459)*1,0*0,30</t>
  </si>
  <si>
    <t>"Odkopávky strojní 40%" Odkopávky*0,40</t>
  </si>
  <si>
    <t>"Odkopávky ruční 60%" Odkopávky*0,60</t>
  </si>
  <si>
    <t>7</t>
  </si>
  <si>
    <t>122202209</t>
  </si>
  <si>
    <t>Odkopávky a prokopávky nezapažené pro silnice s přemístěním výkopku v příčných profilech na vzdálenost do 15 m nebo s naložením na dopravní prostředek v hornině tř. 3 Příplatek k cenám za lepivost horniny tř. 3</t>
  </si>
  <si>
    <t>-904637052</t>
  </si>
  <si>
    <t>Odkopávky_strojní*0,50</t>
  </si>
  <si>
    <t>8</t>
  </si>
  <si>
    <t>131203101</t>
  </si>
  <si>
    <t>Hloubení zapažených i nezapažených jam ručním nebo pneumatickým nářadím s urovnáním dna do předepsaného profilu a spádu v horninách tř. 3 soudržných</t>
  </si>
  <si>
    <t>-2020450073</t>
  </si>
  <si>
    <t xml:space="preserve">Poznámka k souboru cen:_x000d_
1. V cenách jsou započteny i náklady na přehození výkopku na přilehlém terénu na vzdálenost do 3 m od okraje jámy nebo naložení na dopravní prostředek. 2. V cenách 10-3101 až 40-3102 jsou započteny i náklady na svislý přesun horniny po házečkách do 2 metrů. </t>
  </si>
  <si>
    <t>9</t>
  </si>
  <si>
    <t>161101101</t>
  </si>
  <si>
    <t>Svislé přemístění výkopku bez naložení do dopravní nádoby avšak s vyprázdněním dopravní nádoby na hromadu nebo do dopravního prostředku z horniny tř. 1 až 4, při hloubce výkopu přes 1 do 2,5 m</t>
  </si>
  <si>
    <t>-1899565607</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</si>
  <si>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</si>
  <si>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10</t>
  </si>
  <si>
    <t>162701105</t>
  </si>
  <si>
    <t>Vodorovné přemístění výkopku nebo sypaniny po suchu na obvyklém dopravním prostředku, bez naložení výkopku, avšak se složením bez rozhrnutí z horniny tř. 1 až 4 na vzdálenost přes 9 000 do 10 000 m</t>
  </si>
  <si>
    <t>-564916037</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</si>
  <si>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</si>
  <si>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"Odvoz výkopku na mezideponii ve vzdálenosti 10km a doprava zpět pro zpětné použití" Odkopávky*2</t>
  </si>
  <si>
    <t>11</t>
  </si>
  <si>
    <t>167101102</t>
  </si>
  <si>
    <t>Nakládání, skládání a překládání neulehlého výkopku nebo sypaniny nakládání, množství přes 100 m3, z hornin tř. 1 až 4</t>
  </si>
  <si>
    <t>-1449268918</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</si>
  <si>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</si>
  <si>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"Nakládání výkopku na mezideponii" Odkopávky</t>
  </si>
  <si>
    <t>12</t>
  </si>
  <si>
    <t>171201201</t>
  </si>
  <si>
    <t>Uložení sypaniny na skládky</t>
  </si>
  <si>
    <t>-1966617197</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</si>
  <si>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</si>
  <si>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13</t>
  </si>
  <si>
    <t>174101101</t>
  </si>
  <si>
    <t>Zásyp sypaninou z jakékoliv horniny s uložením výkopku ve vrstvách se zhutněním jam, šachet, rýh nebo kolem objektů v těchto vykopávkách</t>
  </si>
  <si>
    <t>-1489201961</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</si>
  <si>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</si>
  <si>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Komunikace pozemní</t>
  </si>
  <si>
    <t>14</t>
  </si>
  <si>
    <t>565135111</t>
  </si>
  <si>
    <t>Asfaltový beton vrstva podkladní ACP 16 (obalované kamenivo střednězrnné - OKS) s rozprostřením a zhutněním v pruhu šířky do 3 m, po zhutnění tl. 50 mm</t>
  </si>
  <si>
    <t>991240691</t>
  </si>
  <si>
    <t xml:space="preserve">Poznámka k souboru cen:_x000d_
1. ČSN EN 13108-1 připouští pro ACP 16 pouze tl. 50 až 80 mm. </t>
  </si>
  <si>
    <t>573111111</t>
  </si>
  <si>
    <t>Postřik infiltrační PI z asfaltu silničního s posypem kamenivem, v množství 0,60 kg/m2</t>
  </si>
  <si>
    <t>403827720</t>
  </si>
  <si>
    <t>16</t>
  </si>
  <si>
    <t>573231106</t>
  </si>
  <si>
    <t>Postřik spojovací PS bez posypu kamenivem ze silniční emulze, v množství 0,30 kg/m2</t>
  </si>
  <si>
    <t>-1503378452</t>
  </si>
  <si>
    <t>17</t>
  </si>
  <si>
    <t>573231108</t>
  </si>
  <si>
    <t>Postřik spojovací PS bez posypu kamenivem ze silniční emulze, v množství 0,50 kg/m2</t>
  </si>
  <si>
    <t>1502369826</t>
  </si>
  <si>
    <t>18</t>
  </si>
  <si>
    <t>576133355R</t>
  </si>
  <si>
    <t>Litý asfalt MA 16 PmB10/40-65 tl. 40 mm š do 3 m</t>
  </si>
  <si>
    <t>1340816809</t>
  </si>
  <si>
    <t>19</t>
  </si>
  <si>
    <t>577156147R</t>
  </si>
  <si>
    <t>Asfaltový beton vrstva ložní ACL 22S, PMS 25/55-60 tl 60 mm š do 3 m z asfaltu</t>
  </si>
  <si>
    <t>1721946361</t>
  </si>
  <si>
    <t xml:space="preserve">Poznámka k souboru cen:_x000d_
1. ČSN EN 13108-1 připouští pro ACL 22 pouze tl. 60 až 90 mm. </t>
  </si>
  <si>
    <t>20</t>
  </si>
  <si>
    <t>599141111</t>
  </si>
  <si>
    <t>Vyplnění spár mezi silničními dílci jakékoliv tloušťky živičnou zálivkou</t>
  </si>
  <si>
    <t>1415234286</t>
  </si>
  <si>
    <t xml:space="preserve">Poznámka k souboru cen:_x000d_
1. Ceny lze použít i pro vyplnění spár podkladu z betonu prostého, který se oceňuje cenami souboru cen 567 1 . - . . Podklad z prostého betonu. 2. V ceně 14-1111 jsou započteny i náklady na vyčištění spár. </t>
  </si>
  <si>
    <t>Úpravy povrchů, podlahy a osazování výplní</t>
  </si>
  <si>
    <t>628611141</t>
  </si>
  <si>
    <t>Nátěr mostních betonových konstrukcí akrylátový na siloxanové a plasticko-elastické bázi 1x podkladní +2x ochranný OS-D II (OS 5a)</t>
  </si>
  <si>
    <t>963901317</t>
  </si>
  <si>
    <t>"ZSNH4/H2" 40*1,0</t>
  </si>
  <si>
    <t>"Ocelové svodidlo kotvené přes hrnek do betonové konstrukce" 389,00*1,0</t>
  </si>
  <si>
    <t>22</t>
  </si>
  <si>
    <t>628635522</t>
  </si>
  <si>
    <t>Vyplnění spár dosavadních konstrukcí zdiva cementovou maltou s vyčištěním spár hloubky do 70 mm, zdiva z betonových prefabrikátů s vyspárováním</t>
  </si>
  <si>
    <t>-1456965297</t>
  </si>
  <si>
    <t xml:space="preserve">Poznámka k souboru cen:_x000d_
1. V cenách nejsou započteny náklady na vysekání spár; tyto práce se oceňují cenami souboru cen 938 90-31 Dokončovací práce na dosavadních konstrukcích - vysekání spár. 2. Množství jednotek se stanoví v m2 rozvinuté upravované plochy. </t>
  </si>
  <si>
    <t>"Ocelové svodidlo kotvené přes hrnek do betonové konstrukce - reprofilace" 389,00*1,0</t>
  </si>
  <si>
    <t>Ostatní konstrukce a práce, bourání</t>
  </si>
  <si>
    <t>23</t>
  </si>
  <si>
    <t>911331111R</t>
  </si>
  <si>
    <t>Svodidlo ocelové jednostranné zádržnosti H1 typ JSNH4/H1 s kotvením sloupků do betonu v rozmezí do 2 m</t>
  </si>
  <si>
    <t>-818401260</t>
  </si>
  <si>
    <t xml:space="preserve">Poznámka k souboru cen:_x000d_
1. V cenách: a) svodidel a svodidlového náběhu jsou započteny i náklady na úpravu pláně, náklady na převozy a přemístění soupravy pro beranění, na zaberanění patního sloupku a a dodávku kompletní svodidlové sady (sloupku, svodnice, zábradelní výplně, distančních dílů, spojovacího materiálu atd.), b) dilatace svodnice je započtena dilatační svodnice včetně izolační podložky a spojovacího materiálu. 2. V cenách nejsou započteny náklady na: a) případnou povrchovou úpravu svodidel (zinkování, nátěry apod.), které se oceňují samostatně, b) krácení a úpravu pásnic a sloupků, toto se oceňuje individuálně. 3. V případě, že se provádí krácení svodnic nebo sloupků, se krácená část neodečítá. </t>
  </si>
  <si>
    <t>Poznámka k položce:_x000d_
Kotvení do betonu bude provedeno pomocí vyztuženého ocelového sloupku z valcovaných profilů standadizovaných pro tento typ svodidel a zádržnosti.</t>
  </si>
  <si>
    <t>24</t>
  </si>
  <si>
    <t>911334111</t>
  </si>
  <si>
    <t>Zábradelní svodidla ocelová s osazením sloupků kotvením do římsy, se svodnicí úrovně zádržnosti H2 bez výplně</t>
  </si>
  <si>
    <t>163376691</t>
  </si>
  <si>
    <t xml:space="preserve">Poznámka k souboru cen:_x000d_
1. Ceny zábradelních svodidel obsahují i náklady na přišroubování patního sloupku s roztečí 2 m do betonové nebo ocelové římsy mostu, dotažení patní desky ke konstrukci a dodávku kompletní svodidlové sady (sloupku, svodnice, zábradelní výplně, distančních dílů, madla, spojovacího materiálu, chemických kotev atd.). 2. Ceny dilatace zábradelní výplně obsahují i dodávku dilatační svodnice a spojovacího materiálu. 3. Ceny dilatace madel obsahují i dodávku dilatační manžety madla a spojovacího materiálu. 4. Ceny neobsahují pružný nátěr spáry mezi betonem a sloupkem, tyto se oceňují souborem cen 628 61-11.. Nátěr mostních betonových konstrukcí akrylátový na siloxanové a plasticko-elastické bázi. </t>
  </si>
  <si>
    <t>"ZSNH4/H2" 40</t>
  </si>
  <si>
    <t>25</t>
  </si>
  <si>
    <t>911334621</t>
  </si>
  <si>
    <t>Mostní svodidla ocelová s osazením sloupků kotvením do mostní konstrukce, se svodnicí úrovně zádržnosti H2</t>
  </si>
  <si>
    <t>1523164841</t>
  </si>
  <si>
    <t xml:space="preserve">Poznámka k souboru cen:_x000d_
1. Ceny neobsahují pružný nátěr spáry mezi betonem a sloupkem, tyto se oceňují souborem cen 628 61-11.. Nátěr mostních betonových konstrukcí akrylátový na siloxanové a plasticko-elastické bázi. </t>
  </si>
  <si>
    <t>"Ocelové svodidlo kotvené přes hrnek do betonové konstrukce" 389,00</t>
  </si>
  <si>
    <t>26</t>
  </si>
  <si>
    <t>911381147</t>
  </si>
  <si>
    <t>Silniční svodidlo betonové oboustranné průběžné délky 4 m, výšky 1,2 m</t>
  </si>
  <si>
    <t>-1890420641</t>
  </si>
  <si>
    <t xml:space="preserve">Poznámka k souboru cen:_x000d_
1. Ceny obsahují náklady na: a) osazení svodidla na konstrukci vozovky nebo chodníku, b) směrové a výškové vyrovnání dílců svodidel, c) sepnutí spojovacími tyčemi včetně spojky, d) dodávku dílců a spojek, e) náklady na manipulaci jeřábem 2. V cenách nejsou započteny náklady, které se oceňují cenami katalogu 821-1 Mosty: a) na podkladní vyrovnávací vrstvu z plastbetonu nebo modifikovaného betonu, b) na broušení nerovností plochy konstrukce pro uložení betonového dílce (svodidla), c) na osazení snímatelného svodidlového madla. </t>
  </si>
  <si>
    <t>27</t>
  </si>
  <si>
    <t>911381154</t>
  </si>
  <si>
    <t>Silniční svodidlo betonové oboustranné koncové délky 4 m, výšky 1,2 m</t>
  </si>
  <si>
    <t>1204313438</t>
  </si>
  <si>
    <t>28</t>
  </si>
  <si>
    <t>911381347R</t>
  </si>
  <si>
    <t>Montáž oboustranných průběžných ocelových svodidel SAB s otevíracím prvkem</t>
  </si>
  <si>
    <t>1864870730</t>
  </si>
  <si>
    <t xml:space="preserve">Poznámka k souboru cen:_x000d_
1. Ceny obsahují náklady na: a) osazení zábrany na konstrukci vozovky nebo chodníku, b) směrové a výškové vyrovnání dílců. </t>
  </si>
  <si>
    <t>29</t>
  </si>
  <si>
    <t>911381824</t>
  </si>
  <si>
    <t>Odstranění silničního betonového svodidla s naložením na dopravní prostředek délky 4 m, výšky 1,2 m</t>
  </si>
  <si>
    <t>1746999010</t>
  </si>
  <si>
    <t>30</t>
  </si>
  <si>
    <t>915211122</t>
  </si>
  <si>
    <t>Vodorovné dopravní značení stříkaným plastem dělící čára šířky 125 mm přerušovaná bílá retroreflexní</t>
  </si>
  <si>
    <t>-1221891693</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</si>
  <si>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</si>
  <si>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"Podélná čára přerušovaná tl. 125mm" 950,00</t>
  </si>
  <si>
    <t>"Podélná čára přerušovaná tl. 125mm - ul. V Korytech" 98,00</t>
  </si>
  <si>
    <t>31</t>
  </si>
  <si>
    <t>915221112</t>
  </si>
  <si>
    <t>Vodorovné dopravní značení stříkaným plastem vodící čára bílá šířky 250 mm souvislá retroreflexní</t>
  </si>
  <si>
    <t>379859653</t>
  </si>
  <si>
    <t>"Vodící čára bíla tl. 250mm" 507,00</t>
  </si>
  <si>
    <t>"Podélná čára přerušovaná tl. 250mm - ul. V Korytech" 343,00</t>
  </si>
  <si>
    <t>32</t>
  </si>
  <si>
    <t>915221122</t>
  </si>
  <si>
    <t>Vodorovné dopravní značení stříkaným plastem vodící čára bílá šířky 250 mm přerušovaná retroreflexní</t>
  </si>
  <si>
    <t>425139552</t>
  </si>
  <si>
    <t>"Podélná čára přerušovaná tl. 250mm" 443,00</t>
  </si>
  <si>
    <t>33</t>
  </si>
  <si>
    <t>915231112</t>
  </si>
  <si>
    <t>Vodorovné dopravní značení stříkaným plastem přechody pro chodce, šipky, symboly nápisy bílé retroreflexní</t>
  </si>
  <si>
    <t>814209483</t>
  </si>
  <si>
    <t>"V13a - ul. V Korytech" 17,00</t>
  </si>
  <si>
    <t>"9xV9 - ul. V Korytech" 9*3,0*0,5</t>
  </si>
  <si>
    <t>"V5 - ul. V Korytech" 4*(6+4)*0,50</t>
  </si>
  <si>
    <t>34</t>
  </si>
  <si>
    <t>915611111</t>
  </si>
  <si>
    <t>Předznačení pro vodorovné značení stříkané barvou nebo prováděné z nátěrových hmot liniové dělicí čáry, vodicí proužky</t>
  </si>
  <si>
    <t>-1588828522</t>
  </si>
  <si>
    <t xml:space="preserve">Poznámka k souboru cen:_x000d_
1. Množství měrných jednotek se určuje: a) pro cenu -1111 v m délky dělicí čáry nebo vodícího proužku (včetně mezer), b) pro cenu -1112 v m2 natírané nebo stříkané plochy. </t>
  </si>
  <si>
    <t>35</t>
  </si>
  <si>
    <t>915621111</t>
  </si>
  <si>
    <t>Předznačení pro vodorovné značení stříkané barvou nebo prováděné z nátěrových hmot plošné šipky, symboly, nápisy</t>
  </si>
  <si>
    <t>-1022949471</t>
  </si>
  <si>
    <t>36</t>
  </si>
  <si>
    <t>916131213</t>
  </si>
  <si>
    <t>Osazení silničního obrubníku betonového se zřízením lože, s vyplněním a zatřením spár cementovou maltou stojatého s boční opěrou z betonu prostého, do lože z betonu prostého</t>
  </si>
  <si>
    <t>1840944419</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</si>
  <si>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</si>
  <si>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37</t>
  </si>
  <si>
    <t>M</t>
  </si>
  <si>
    <t>59217031R</t>
  </si>
  <si>
    <t>obrubník betonový silniční 100 x 15 x 25 cm</t>
  </si>
  <si>
    <t>-60364710</t>
  </si>
  <si>
    <t>38</t>
  </si>
  <si>
    <t>916991121</t>
  </si>
  <si>
    <t>Lože pod obrubníky, krajníky nebo obruby z dlažebních kostek z betonu prostého tř. C 16/20</t>
  </si>
  <si>
    <t>352865226</t>
  </si>
  <si>
    <t>Obruby*0,30*0,30</t>
  </si>
  <si>
    <t>39</t>
  </si>
  <si>
    <t>919111213</t>
  </si>
  <si>
    <t>Řezání dilatačních spár v čerstvém cementobetonovém krytu vytvoření komůrky pro těsnící zálivku šířky 10 mm, hloubky 25 mm</t>
  </si>
  <si>
    <t>41882138</t>
  </si>
  <si>
    <t xml:space="preserve">Poznámka k souboru cen:_x000d_
1. V cenách jsou započteny i náklady na vyčištění spár po řezání. </t>
  </si>
  <si>
    <t>Úzké trhliny - předpoklad 20% z celkové plochy a 0,5m trhliny/m2</t>
  </si>
  <si>
    <t>Frézování_60*0,20*0,50</t>
  </si>
  <si>
    <t>Frézování_100*0,20*0,50</t>
  </si>
  <si>
    <t>40</t>
  </si>
  <si>
    <t>919111233</t>
  </si>
  <si>
    <t>Řezání dilatačních spár v čerstvém cementobetonovém krytu vytvoření komůrky pro těsnící zálivku šířky 20 mm, hloubky 40 mm</t>
  </si>
  <si>
    <t>-1029929534</t>
  </si>
  <si>
    <t>Neporušené trhliny - předpoklad 25% z celkové plochy a 0,60m trhliny/m2</t>
  </si>
  <si>
    <t>Frézování_60*0,25*0,60</t>
  </si>
  <si>
    <t>Frézování_100*0,25*0,60</t>
  </si>
  <si>
    <t>Široké trhliny - předpoklad 30% z celkové plochy a 0,60m trhliny/m2</t>
  </si>
  <si>
    <t>Frézování_60*0,30*0,60</t>
  </si>
  <si>
    <t>Frézování_100*0,30*0,60</t>
  </si>
  <si>
    <t>Neporušené_trhliny+Široké_trhliny_proř</t>
  </si>
  <si>
    <t>"Prořez v okolí širokých trhlín po použití AB vrstev" 450</t>
  </si>
  <si>
    <t>41</t>
  </si>
  <si>
    <t>919112212</t>
  </si>
  <si>
    <t>Řezání dilatačních spár v živičném krytu vytvoření komůrky pro těsnící zálivku šířky 10 mm, hloubky 20 mm</t>
  </si>
  <si>
    <t>9006806</t>
  </si>
  <si>
    <t>42</t>
  </si>
  <si>
    <t>919122112</t>
  </si>
  <si>
    <t>Utěsnění dilatačních spár zálivkou za tepla v cementobetonovém nebo živičném krytu včetně adhezního nátěru s těsnicím profilem pod zálivkou, pro komůrky šířky 10 mm, hloubky 25 mm</t>
  </si>
  <si>
    <t>764344442</t>
  </si>
  <si>
    <t xml:space="preserve">Poznámka k souboru cen:_x000d_
1. V cenách jsou započteny i náklady na vyčištění spár před těsněním a zalitím a náklady na impregnaci, těsnění a zalití spár včetně dodání hmot. </t>
  </si>
  <si>
    <t>Poznámka k položce:_x000d_
Včetně opatření stěn penetračním adhezním nátěrem.</t>
  </si>
  <si>
    <t>43</t>
  </si>
  <si>
    <t>919122132</t>
  </si>
  <si>
    <t>Utěsnění dilatačních spár zálivkou za tepla v cementobetonovém nebo živičném krytu včetně adhezního nátěru s těsnicím profilem pod zálivkou, pro komůrky šířky 20 mm, hloubky 40 mm</t>
  </si>
  <si>
    <t>-546275556</t>
  </si>
  <si>
    <t>44</t>
  </si>
  <si>
    <t>919721291</t>
  </si>
  <si>
    <t>Vyztužení stávajícího asfaltového povrchu geomříží ze skelných vláken</t>
  </si>
  <si>
    <t>320120308</t>
  </si>
  <si>
    <t xml:space="preserve">Poznámka k souboru cen:_x000d_
1. V cenách jsou započteny i náklady na položení a dodání geomříže včetně přesahů, na ošetření podkladu živičnou emulzí a spojení přesahů živičným postřikem. 2. V cenách -1281 a -1291 jsou započteny i náklady na ochrannou vrstvu z podrceného štěrku a uchycení geomříže k podkladu hřeby. 3. V cenách nejsou započteny náklady na: a) případné odstranění části stávajícího asfaltového krytu, b) broušení povrchu asfaltového krytu před položením geomříže, c) zaplnění trhlin a spár těsnicím materiálem, d) očištění povrchu stávající vozovky. </t>
  </si>
  <si>
    <t>Neporušené trhliny - předpoklad 25% z celkové plochy a 0,60m trhliny/m2 s přesahem 0,75m na každou stranu</t>
  </si>
  <si>
    <t>Frézování_60*0,25*0,60*0,75*2</t>
  </si>
  <si>
    <t>Frézování_100*0,25*0,60*0,75*2</t>
  </si>
  <si>
    <t>45</t>
  </si>
  <si>
    <t>919721293</t>
  </si>
  <si>
    <t>Vyztužení stávajícího asfaltového povrchu geomříží ze skelných vláken s geotextilií, podélná pevnost v tahu 100 kN/m</t>
  </si>
  <si>
    <t>1962287603</t>
  </si>
  <si>
    <t>46</t>
  </si>
  <si>
    <t>919731121</t>
  </si>
  <si>
    <t>Zarovnání styčné plochy podkladu nebo krytu podél vybourané části komunikace nebo zpevněné plochy živičné tl. do 50 mm</t>
  </si>
  <si>
    <t>-903386483</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</si>
  <si>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</si>
  <si>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47</t>
  </si>
  <si>
    <t>919731122</t>
  </si>
  <si>
    <t>Zarovnání styčné plochy podkladu nebo krytu podél vybourané části komunikace nebo zpevněné plochy živičné tl. přes 50 do 100 mm</t>
  </si>
  <si>
    <t>1958406209</t>
  </si>
  <si>
    <t>48</t>
  </si>
  <si>
    <t>919732111</t>
  </si>
  <si>
    <t>Úprava povrchu cementobetonového krytu broušením tl. do 2 mm</t>
  </si>
  <si>
    <t>-1449809010</t>
  </si>
  <si>
    <t xml:space="preserve">Poznámka k souboru cen:_x000d_
1. Cena je určena pro broušení: a) cementobetonového krytu v místě pracovní spáry, b) krytu v místě přechodové příčné spáry mezi cementobetonovým a živičným krytem, c) (odstranění) vodorovného značení z nátěrových hmot provedených na krytech cementobetonových nebo živičných komunikací, letišť a ploch, d) cementobetonového krytu předepsaného projektem provést s rovností povrchu větší, než je rovnost povrchu krytu stanovená příslušnou technickou normou. 2. Cenu nelze použít pro broušení krytu v místech přerušení způsobených technologickými poruchami nebo přerušením betonáže vlivem nepříznivého počasí. 3. Broušení cementobetonového krytu za každé další i započaté 2 mm tloušťky přes 2 mm se oceňuje touto cenou. </t>
  </si>
  <si>
    <t>Předpoklad zroušení 50% povrchu</t>
  </si>
  <si>
    <t>Neporuš_trhliny_geo*0,50</t>
  </si>
  <si>
    <t>Široké_trhliny*0,50</t>
  </si>
  <si>
    <t>49</t>
  </si>
  <si>
    <t>919735111</t>
  </si>
  <si>
    <t>Řezání stávajícího živičného krytu nebo podkladu hloubky do 50 mm</t>
  </si>
  <si>
    <t>302753857</t>
  </si>
  <si>
    <t xml:space="preserve">Poznámka k souboru cen:_x000d_
1. V cenách jsou započteny i náklady na spotřebu vody. </t>
  </si>
  <si>
    <t>"Řezání stávajícího živičného krytu - obrusná vrstva tl. 40mm" 1908,50</t>
  </si>
  <si>
    <t>50</t>
  </si>
  <si>
    <t>919735112</t>
  </si>
  <si>
    <t>Řezání stávajícího živičného krytu nebo podkladu hloubky přes 50 do 100 mm</t>
  </si>
  <si>
    <t>1261106975</t>
  </si>
  <si>
    <t>"Řezání stávajícícho živičného krytu - ložní vrstva tl. 60mm" 1907,50</t>
  </si>
  <si>
    <t>51</t>
  </si>
  <si>
    <t>938909331</t>
  </si>
  <si>
    <t>Čištění vozovek metením bláta, prachu nebo hlinitého nánosu s odklizením na hromady na vzdálenost do 20 m nebo naložením na dopravní prostředek ručně povrchu podkladu nebo krytu betonového nebo živičného</t>
  </si>
  <si>
    <t>626959044</t>
  </si>
  <si>
    <t xml:space="preserve">Poznámka k souboru cen:_x000d_
1. Ceny jsou určeny pro očištění: a) povrchu stávající vozovky, b) povrchu rozestavěné trvalé vozovky, předepíše-li projekt užívat nově zřizovanou vozovku po dobu výstavby ještě před zřízením konečného závěrečného krytu. 2. V cenách nejsou započteny náklady na vodorovnou dopravu odstraněného materiálu, která se oceňuje cenami souboru cen 997 22-15 Vodorovná doprava suti. </t>
  </si>
  <si>
    <t>52</t>
  </si>
  <si>
    <t>938909612</t>
  </si>
  <si>
    <t>Čištění krajnic odstraněním nánosu (ulehlého, popř. zaježděného) naneseného vlivem silničního provozu, s přemístěním na hromady na vzdálenost do 50 m nebo s naložením na dopravní prostředek, ale bez složení průměrné tloušťky přes 100 do 200 mm</t>
  </si>
  <si>
    <t>1734032866</t>
  </si>
  <si>
    <t>53</t>
  </si>
  <si>
    <t>966005211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</si>
  <si>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do říms nebo krycích desek</t>
  </si>
  <si>
    <t>769081161</t>
  </si>
  <si>
    <t xml:space="preserve">Poznámka k souboru cen:_x000d_
1. Ceny -5111 a -5311 jsou určeny pro odstranění sloupků zábradlí nebo svodidel upevněných záhozem zeminou, uklínovaných kamenem nebo obetonovaných, popř. zaberaněných. 2. Ceny -5111 a -5211 jsou určeny pro odstranění zábradlí jakéhokoliv druhu se sloupky z jakéhokoliv materiálu a při jakékoliv vzdálenosti sloupků. 3. Cena -5311 je určena pro odstranění svodidla jakéhokoliv druhu při jakékoliv vzdálenosti sloupků. 4. Přemístění vybouraného silničního zábradlí a svodidel na vzdálenost přes 10 m se oceňuje cenami souborů cen 997 22-1 Vodorovná doprava vybouraných hmot. </t>
  </si>
  <si>
    <t>54</t>
  </si>
  <si>
    <t>966005311</t>
  </si>
  <si>
    <t>Rozebrání a odstranění silničního zábradlí a ocelových svodidel s přemístěním hmot na skládku na vzdálenost do 10 m nebo s naložením na dopravní prostředek, se zásypem jam po odstraněných sloupcích a s jeho zhutněním svodidla včetně sloupků, s jednou pásnicí silničního</t>
  </si>
  <si>
    <t>2103201997</t>
  </si>
  <si>
    <t>"JSNH4/H2" 3010,50</t>
  </si>
  <si>
    <t>55</t>
  </si>
  <si>
    <t>966005875R</t>
  </si>
  <si>
    <t>Příplatek za odstranění sloupku řezáním včetně vyspravení podkladu</t>
  </si>
  <si>
    <t>kus</t>
  </si>
  <si>
    <t>-834291500</t>
  </si>
  <si>
    <t>"Z centra vpravo" 143+249</t>
  </si>
  <si>
    <t>"Z centra vlevo" 459+32</t>
  </si>
  <si>
    <t>56</t>
  </si>
  <si>
    <t>966076141</t>
  </si>
  <si>
    <t>Odstranění různých konstrukcí na mostech svodidla ocelového nebo svodidlového zábradlí nebo jejich částí na mostech betonových vcelku</t>
  </si>
  <si>
    <t>-1144831847</t>
  </si>
  <si>
    <t>57</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</si>
  <si>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</si>
  <si>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</si>
  <si>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1144853440</t>
  </si>
  <si>
    <t xml:space="preserve">Poznámka k souboru cen:_x000d_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</si>
  <si>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997</t>
  </si>
  <si>
    <t>Přesun sutě</t>
  </si>
  <si>
    <t>58</t>
  </si>
  <si>
    <t>997002511</t>
  </si>
  <si>
    <t>Vodorovné přemístění suti a vybouraných hmot bez naložení, se složením a hrubým urovnáním na vzdálenost do 1 km</t>
  </si>
  <si>
    <t>1597491288</t>
  </si>
  <si>
    <t xml:space="preserve">Poznámka k souboru cen:_x000d_
1. Cenu nelze použít pro přemístění po železnici, po vodě nebo ručně. 2. V ceně jsou započteny i náklady na terénní přirážky i na jízdu v nepříznivých poměrech (sklon silnice nebo terénu, povrch dopravní plochy, použití přívěsů apod.). 3. Je-li na dopravní dráze nějaká překážka, pro kterou je nutné překládat suť z jednoho dopravního prostředku na jiný, oceňuje se tato lomená doprava suti v každém úseku samostatně. </t>
  </si>
  <si>
    <t>59</t>
  </si>
  <si>
    <t>997002519</t>
  </si>
  <si>
    <t>Vodorovné přemístění suti a vybouraných hmot bez naložení, se složením a hrubým urovnáním Příplatek k ceně za každý další i započatý 1 km přes 1 km</t>
  </si>
  <si>
    <t>-1464644249</t>
  </si>
  <si>
    <t>"Skládka ve vzdálenosti 15km" Suť_celkem*14</t>
  </si>
  <si>
    <t>60</t>
  </si>
  <si>
    <t>997013801</t>
  </si>
  <si>
    <t>Poplatek za uložení stavebního odpadu na skládce (skládkovné) z prostého betonu zatříděného do Katalogu odpadů pod kódem 170 101</t>
  </si>
  <si>
    <t>1761975041</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</si>
  <si>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</si>
  <si>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61</t>
  </si>
  <si>
    <t>997221571</t>
  </si>
  <si>
    <t>Vodorovná doprava vybouraných hmot bez naložení, ale se složením a s hrubým urovnáním na vzdálenost do 1 km</t>
  </si>
  <si>
    <t>1046106889</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</si>
  <si>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</si>
  <si>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"Odvoz svodidel do skladu TSK" 61,480+61,746+1,00+126,441+7,064+21,006</t>
  </si>
  <si>
    <t>62</t>
  </si>
  <si>
    <t>997221579</t>
  </si>
  <si>
    <t>Vodorovná doprava vybouraných hmot bez naložení, ale se složením a s hrubým urovnáním na vzdálenost Příplatek k ceně za každý další i započatý 1 km přes 1 km</t>
  </si>
  <si>
    <t>-1330886855</t>
  </si>
  <si>
    <t>"Sklad ve vzdálenosti 15km" Suť_svodidla*14</t>
  </si>
  <si>
    <t>63</t>
  </si>
  <si>
    <t>997221611</t>
  </si>
  <si>
    <t>Nakládání na dopravní prostředky pro vodorovnou dopravu suti</t>
  </si>
  <si>
    <t>365013630</t>
  </si>
  <si>
    <t xml:space="preserve">Poznámka k souboru cen:_x000d_
1. Ceny lze použít i pro překládání při lomené dopravě. 2. Ceny nelze použít při dopravě po železnici, po vodě nebo neobvyklými dopravními prostředky. </t>
  </si>
  <si>
    <t>"Suť živice" 184,377+415,914+1374,464</t>
  </si>
  <si>
    <t>"Suť beton" 206,170</t>
  </si>
  <si>
    <t>64</t>
  </si>
  <si>
    <t>997221845</t>
  </si>
  <si>
    <t>Poplatek za uložení stavebního odpadu na skládce (skládkovné) asfaltového bez obsahu dehtu zatříděného do Katalogu odpadů pod kódem 170 302</t>
  </si>
  <si>
    <t>1748729787</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</si>
  <si>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</si>
  <si>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998</t>
  </si>
  <si>
    <t>Přesun hmot</t>
  </si>
  <si>
    <t>65</t>
  </si>
  <si>
    <t>998225111</t>
  </si>
  <si>
    <t>Přesun hmot pro komunikace s krytem z kameniva, monolitickým betonovým nebo živičným dopravní vzdálenost do 200 m jakékoliv délky objektu</t>
  </si>
  <si>
    <t>243947715</t>
  </si>
  <si>
    <t xml:space="preserve">Poznámka k souboru cen:_x000d_
1. Ceny lze použít i pro plochy letišť s krytem monolitickým betonovým nebo živičným. </t>
  </si>
  <si>
    <t>238,257</t>
  </si>
  <si>
    <t>SO 100.2 - Etapa do centra</t>
  </si>
  <si>
    <t>277461158</t>
  </si>
  <si>
    <t>-1556611241</t>
  </si>
  <si>
    <t>"Ocelové svodidlo kotvené přes hrnek do betonové konstrukce" 406,50*1,0</t>
  </si>
  <si>
    <t>1735207839</t>
  </si>
  <si>
    <t>1926906976</t>
  </si>
  <si>
    <t>-1218662747</t>
  </si>
  <si>
    <t>"Ocelové svodidlo kotvené přes hrnek do betonové konstrukce" 406,50</t>
  </si>
  <si>
    <t>-1040329585</t>
  </si>
  <si>
    <t>926565510</t>
  </si>
  <si>
    <t>-314919836</t>
  </si>
  <si>
    <t>-1300353021</t>
  </si>
  <si>
    <t>1584890829</t>
  </si>
  <si>
    <t>"JSNH4/H2" 3501</t>
  </si>
  <si>
    <t>1228619144</t>
  </si>
  <si>
    <t>"Do centra vpravo" 482</t>
  </si>
  <si>
    <t>"Do centra vlevo" 491</t>
  </si>
  <si>
    <t>1487868635</t>
  </si>
  <si>
    <t>681460051</t>
  </si>
  <si>
    <t>-2088578729</t>
  </si>
  <si>
    <t>"Odvoz svodidel do skladu TSK" 61,480+147,042+7,784+21,951</t>
  </si>
  <si>
    <t>1590428607</t>
  </si>
  <si>
    <t>VRN - Vedlejší rozpočtové náklady</t>
  </si>
  <si>
    <t xml:space="preserve">    VRN1 - Průzkumné, geodetické a projektové práce</t>
  </si>
  <si>
    <t xml:space="preserve">    VRN3 - Zařízení staveniště</t>
  </si>
  <si>
    <t xml:space="preserve">    VRN4 - Inženýrská činnost</t>
  </si>
  <si>
    <t xml:space="preserve">    VRN6 - Územní vlivy</t>
  </si>
  <si>
    <t xml:space="preserve">    VRN7 - Provozní vlivy</t>
  </si>
  <si>
    <t>VRN1</t>
  </si>
  <si>
    <t>Průzkumné, geodetické a projektové práce</t>
  </si>
  <si>
    <t>012002000</t>
  </si>
  <si>
    <t>Geodetické práce</t>
  </si>
  <si>
    <t>kpl</t>
  </si>
  <si>
    <t>1024</t>
  </si>
  <si>
    <t>-205073178</t>
  </si>
  <si>
    <t>013244000</t>
  </si>
  <si>
    <t>Dokumentace pro provádění stavby</t>
  </si>
  <si>
    <t>…</t>
  </si>
  <si>
    <t>-765129404</t>
  </si>
  <si>
    <t>013254000</t>
  </si>
  <si>
    <t>Dokumentace skutečného provedení stavby</t>
  </si>
  <si>
    <t>CS ÚRS 2017 01</t>
  </si>
  <si>
    <t>41678372</t>
  </si>
  <si>
    <t>VRN3</t>
  </si>
  <si>
    <t>Zařízení staveniště</t>
  </si>
  <si>
    <t>030001000</t>
  </si>
  <si>
    <t>-1068198018</t>
  </si>
  <si>
    <t>034403000</t>
  </si>
  <si>
    <t>Zajištění DIO a DIR</t>
  </si>
  <si>
    <t>991833856</t>
  </si>
  <si>
    <t>034405000</t>
  </si>
  <si>
    <t>Dopravní značení dle DIO</t>
  </si>
  <si>
    <t>-1874878866</t>
  </si>
  <si>
    <t>VRN4</t>
  </si>
  <si>
    <t>Inženýrská činnost</t>
  </si>
  <si>
    <t>043134000</t>
  </si>
  <si>
    <t>Inženýrská činnost zkoušky a ostatní měření zkoušky zátěžové</t>
  </si>
  <si>
    <t>355525395</t>
  </si>
  <si>
    <t>043194000</t>
  </si>
  <si>
    <t>Ostatní zkoušky</t>
  </si>
  <si>
    <t>-1788567289</t>
  </si>
  <si>
    <t>045203000</t>
  </si>
  <si>
    <t>Inženýrská činnost zkoušky a ostatní měření monitoring kompletační a koordinační činnost kompletační činnost</t>
  </si>
  <si>
    <t>-2056825258</t>
  </si>
  <si>
    <t>VRN6</t>
  </si>
  <si>
    <t>Územní vlivy</t>
  </si>
  <si>
    <t>060001000</t>
  </si>
  <si>
    <t>1468504073</t>
  </si>
  <si>
    <t>VRN7</t>
  </si>
  <si>
    <t>Provozní vlivy</t>
  </si>
  <si>
    <t>070001000</t>
  </si>
  <si>
    <t>-1013398676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</si>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</sst>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2">
    <font>
      <sz val="8"/>
      <name val="Arial CE"/>
      <family val="2"/>
    </font>
    <font>
      <sz val="8"/>
      <color rgb="FF969696"/>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b/>
      <sz val="12"/>
      <color rgb="FF800000"/>
      <name val="Arial CE"/>
    </font>
    <font>
      <sz val="8"/>
      <color rgb="FF960000"/>
      <name val="Arial CE"/>
    </font>
    <font>
      <sz val="7"/>
      <color rgb="FF969696"/>
      <name val="Arial CE"/>
    </font>
    <font>
      <i/>
      <sz val="7"/>
      <color rgb="FF969696"/>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1" fillId="0" borderId="0" applyNumberFormat="0" applyFill="0" applyBorder="0" applyAlignment="0" applyProtection="0"/>
  </cellStyleXfs>
  <cellXfs count="353">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16" fillId="0" borderId="0" xfId="0" applyFont="1" applyAlignment="1">
      <alignment horizontal="left" vertical="top" wrapText="1"/>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4" fontId="17"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right" vertical="center"/>
    </xf>
    <xf numFmtId="4" fontId="16" fillId="0" borderId="0" xfId="0" applyNumberFormat="1"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3"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horizontal="left" vertical="center"/>
    </xf>
    <xf numFmtId="4" fontId="3"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left" vertical="center" wrapText="1"/>
    </xf>
    <xf numFmtId="0" fontId="2" fillId="0" borderId="4" xfId="0" applyFont="1" applyBorder="1" applyAlignment="1">
      <alignment vertical="center"/>
    </xf>
    <xf numFmtId="0" fontId="18"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vertical="center" wrapText="1"/>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1" fillId="0" borderId="15"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1" fillId="0" borderId="15"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0" fillId="4" borderId="7" xfId="0" applyFont="1" applyFill="1" applyBorder="1" applyAlignment="1" applyProtection="1">
      <alignment horizontal="center" vertical="center"/>
    </xf>
    <xf numFmtId="0" fontId="20"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0" fillId="4" borderId="8" xfId="0" applyFont="1" applyFill="1" applyBorder="1" applyAlignment="1" applyProtection="1">
      <alignment horizontal="center" vertical="center"/>
    </xf>
    <xf numFmtId="0" fontId="20" fillId="4" borderId="8" xfId="0" applyFont="1" applyFill="1" applyBorder="1" applyAlignment="1" applyProtection="1">
      <alignment horizontal="right" vertical="center"/>
    </xf>
    <xf numFmtId="0" fontId="20" fillId="4" borderId="9" xfId="0" applyFont="1" applyFill="1" applyBorder="1" applyAlignment="1" applyProtection="1">
      <alignment horizontal="center" vertical="center"/>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3" fillId="0" borderId="4"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4" fillId="0" borderId="4" xfId="0" applyFont="1" applyBorder="1" applyAlignment="1" applyProtection="1">
      <alignment vertical="center"/>
    </xf>
    <xf numFmtId="0" fontId="25" fillId="0" borderId="0" xfId="0" applyFont="1" applyAlignment="1" applyProtection="1">
      <alignment vertical="center"/>
    </xf>
    <xf numFmtId="0" fontId="25" fillId="0" borderId="0" xfId="0" applyFont="1" applyAlignment="1" applyProtection="1">
      <alignment horizontal="left" vertical="center" wrapText="1"/>
    </xf>
    <xf numFmtId="0" fontId="26" fillId="0" borderId="0" xfId="0" applyFont="1" applyAlignment="1" applyProtection="1">
      <alignment vertical="center"/>
    </xf>
    <xf numFmtId="4" fontId="26" fillId="0" borderId="0" xfId="0" applyNumberFormat="1" applyFont="1" applyAlignment="1" applyProtection="1">
      <alignment vertical="center"/>
    </xf>
    <xf numFmtId="0" fontId="2" fillId="0" borderId="0" xfId="0" applyFont="1" applyAlignment="1" applyProtection="1">
      <alignment horizontal="center" vertical="center"/>
    </xf>
    <xf numFmtId="0" fontId="4" fillId="0" borderId="4" xfId="0" applyFont="1" applyBorder="1" applyAlignment="1">
      <alignment vertical="center"/>
    </xf>
    <xf numFmtId="4" fontId="27" fillId="0" borderId="15" xfId="0" applyNumberFormat="1" applyFont="1" applyBorder="1" applyAlignment="1" applyProtection="1">
      <alignment vertical="center"/>
    </xf>
    <xf numFmtId="4" fontId="27" fillId="0" borderId="0" xfId="0" applyNumberFormat="1" applyFont="1" applyBorder="1" applyAlignment="1" applyProtection="1">
      <alignment vertical="center"/>
    </xf>
    <xf numFmtId="166" fontId="27" fillId="0" borderId="0" xfId="0" applyNumberFormat="1" applyFont="1" applyBorder="1" applyAlignment="1" applyProtection="1">
      <alignment vertical="center"/>
    </xf>
    <xf numFmtId="4" fontId="27" fillId="0" borderId="16" xfId="0" applyNumberFormat="1" applyFont="1" applyBorder="1" applyAlignment="1" applyProtection="1">
      <alignment vertical="center"/>
    </xf>
    <xf numFmtId="0" fontId="4" fillId="0" borderId="0" xfId="0" applyFont="1" applyAlignment="1">
      <alignment horizontal="left" vertical="center"/>
    </xf>
    <xf numFmtId="4" fontId="27" fillId="0" borderId="20" xfId="0" applyNumberFormat="1" applyFont="1" applyBorder="1" applyAlignment="1" applyProtection="1">
      <alignment vertical="center"/>
    </xf>
    <xf numFmtId="4" fontId="27" fillId="0" borderId="21" xfId="0" applyNumberFormat="1" applyFont="1" applyBorder="1" applyAlignment="1" applyProtection="1">
      <alignment vertical="center"/>
    </xf>
    <xf numFmtId="166" fontId="27" fillId="0" borderId="21" xfId="0" applyNumberFormat="1" applyFont="1" applyBorder="1" applyAlignment="1" applyProtection="1">
      <alignment vertical="center"/>
    </xf>
    <xf numFmtId="4" fontId="27" fillId="0" borderId="22" xfId="0" applyNumberFormat="1" applyFont="1" applyBorder="1" applyAlignment="1" applyProtection="1">
      <alignment vertical="center"/>
    </xf>
    <xf numFmtId="0" fontId="0" fillId="0" borderId="0" xfId="0" applyProtection="1">
      <protection locked="0"/>
    </xf>
    <xf numFmtId="0" fontId="28" fillId="0" borderId="0" xfId="0" applyFont="1" applyAlignment="1">
      <alignment horizontal="left" vertical="center"/>
    </xf>
    <xf numFmtId="0" fontId="0" fillId="0" borderId="2" xfId="0" applyBorder="1"/>
    <xf numFmtId="0" fontId="0" fillId="0" borderId="3" xfId="0" applyBorder="1"/>
    <xf numFmtId="0" fontId="0" fillId="0" borderId="3" xfId="0" applyBorder="1" applyProtection="1">
      <protection locked="0"/>
    </xf>
    <xf numFmtId="0" fontId="13"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2" fillId="0" borderId="0" xfId="0" applyFont="1" applyAlignment="1">
      <alignment horizontal="left" vertical="center" wrapText="1"/>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4" xfId="0" applyFont="1" applyBorder="1" applyAlignment="1">
      <alignment vertical="center" wrapText="1"/>
    </xf>
    <xf numFmtId="0" fontId="0"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7" fillId="0" borderId="0" xfId="0" applyFont="1" applyAlignment="1">
      <alignment horizontal="left" vertical="center"/>
    </xf>
    <xf numFmtId="4" fontId="22"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7" xfId="0" applyFont="1" applyFill="1" applyBorder="1" applyAlignment="1">
      <alignment horizontal="left" vertical="center"/>
    </xf>
    <xf numFmtId="0" fontId="0" fillId="4" borderId="8" xfId="0" applyFont="1" applyFill="1" applyBorder="1" applyAlignment="1">
      <alignment vertical="center"/>
    </xf>
    <xf numFmtId="0" fontId="3" fillId="4" borderId="8" xfId="0" applyFont="1" applyFill="1" applyBorder="1" applyAlignment="1">
      <alignment horizontal="right" vertical="center"/>
    </xf>
    <xf numFmtId="0" fontId="3"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3"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0"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0" fillId="4" borderId="0" xfId="0" applyFont="1" applyFill="1" applyAlignment="1" applyProtection="1">
      <alignment horizontal="right" vertical="center"/>
    </xf>
    <xf numFmtId="0" fontId="29" fillId="0" borderId="0" xfId="0" applyFont="1" applyAlignment="1" applyProtection="1">
      <alignment horizontal="left" vertical="center"/>
    </xf>
    <xf numFmtId="0" fontId="5" fillId="0" borderId="4" xfId="0" applyFont="1" applyBorder="1" applyAlignment="1" applyProtection="1">
      <alignment vertical="center"/>
    </xf>
    <xf numFmtId="0" fontId="5" fillId="0" borderId="0" xfId="0" applyFont="1" applyAlignment="1" applyProtection="1">
      <alignment vertical="center"/>
    </xf>
    <xf numFmtId="0" fontId="5" fillId="0" borderId="21" xfId="0" applyFont="1" applyBorder="1" applyAlignment="1" applyProtection="1">
      <alignment horizontal="left" vertical="center"/>
    </xf>
    <xf numFmtId="0" fontId="5" fillId="0" borderId="21" xfId="0" applyFont="1" applyBorder="1" applyAlignment="1" applyProtection="1">
      <alignment vertical="center"/>
    </xf>
    <xf numFmtId="0" fontId="5" fillId="0" borderId="21" xfId="0" applyFont="1" applyBorder="1" applyAlignment="1" applyProtection="1">
      <alignment vertical="center"/>
      <protection locked="0"/>
    </xf>
    <xf numFmtId="4" fontId="5" fillId="0" borderId="21" xfId="0" applyNumberFormat="1" applyFont="1" applyBorder="1" applyAlignment="1" applyProtection="1">
      <alignment vertical="center"/>
    </xf>
    <xf numFmtId="0" fontId="5" fillId="0" borderId="4" xfId="0" applyFont="1" applyBorder="1" applyAlignment="1">
      <alignmen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0" fillId="0" borderId="4" xfId="0" applyFont="1" applyBorder="1" applyAlignment="1" applyProtection="1">
      <alignment horizontal="center" vertical="center" wrapText="1"/>
    </xf>
    <xf numFmtId="0" fontId="20" fillId="4" borderId="17"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xf>
    <xf numFmtId="0" fontId="20" fillId="4" borderId="18" xfId="0" applyFont="1" applyFill="1" applyBorder="1" applyAlignment="1" applyProtection="1">
      <alignment horizontal="center" vertical="center" wrapText="1"/>
      <protection locked="0"/>
    </xf>
    <xf numFmtId="0" fontId="20"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2" fillId="0" borderId="0" xfId="0" applyNumberFormat="1" applyFont="1" applyAlignment="1" applyProtection="1"/>
    <xf numFmtId="166" fontId="30" fillId="0" borderId="13" xfId="0" applyNumberFormat="1" applyFont="1" applyBorder="1" applyAlignment="1" applyProtection="1"/>
    <xf numFmtId="166" fontId="30" fillId="0" borderId="14" xfId="0" applyNumberFormat="1" applyFont="1" applyBorder="1" applyAlignment="1" applyProtection="1"/>
    <xf numFmtId="4" fontId="18" fillId="0" borderId="0" xfId="0" applyNumberFormat="1" applyFont="1" applyAlignment="1">
      <alignment vertical="center"/>
    </xf>
    <xf numFmtId="0" fontId="7" fillId="0" borderId="4"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4" xfId="0" applyFont="1" applyBorder="1" applyAlignment="1"/>
    <xf numFmtId="0" fontId="7" fillId="0" borderId="15"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6"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3" xfId="0" applyFont="1" applyBorder="1" applyAlignment="1" applyProtection="1">
      <alignment horizontal="center" vertical="center"/>
    </xf>
    <xf numFmtId="49" fontId="0" fillId="0" borderId="23" xfId="0" applyNumberFormat="1"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23" xfId="0" applyFont="1" applyBorder="1" applyAlignment="1" applyProtection="1">
      <alignment horizontal="center" vertical="center" wrapText="1"/>
    </xf>
    <xf numFmtId="167" fontId="0" fillId="0" borderId="23" xfId="0" applyNumberFormat="1" applyFont="1" applyBorder="1" applyAlignment="1" applyProtection="1">
      <alignment vertical="center"/>
    </xf>
    <xf numFmtId="4" fontId="0" fillId="2" borderId="23" xfId="0" applyNumberFormat="1" applyFont="1" applyFill="1" applyBorder="1" applyAlignment="1" applyProtection="1">
      <alignment vertical="center"/>
      <protection locked="0"/>
    </xf>
    <xf numFmtId="4" fontId="0" fillId="0" borderId="23" xfId="0" applyNumberFormat="1" applyFont="1" applyBorder="1" applyAlignment="1" applyProtection="1">
      <alignment vertical="center"/>
    </xf>
    <xf numFmtId="0" fontId="1" fillId="2" borderId="15"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6" xfId="0" applyNumberFormat="1" applyFont="1" applyBorder="1" applyAlignment="1" applyProtection="1">
      <alignment vertical="center"/>
    </xf>
    <xf numFmtId="4" fontId="0" fillId="0" borderId="0" xfId="0" applyNumberFormat="1" applyFont="1" applyAlignment="1">
      <alignment vertical="center"/>
    </xf>
    <xf numFmtId="0" fontId="31" fillId="0" borderId="0" xfId="0" applyFont="1" applyAlignment="1" applyProtection="1">
      <alignment horizontal="left" vertical="center"/>
    </xf>
    <xf numFmtId="0" fontId="32" fillId="0" borderId="0" xfId="0" applyFont="1" applyAlignment="1" applyProtection="1">
      <alignment vertical="center" wrapText="1"/>
    </xf>
    <xf numFmtId="0" fontId="0" fillId="0" borderId="15" xfId="0" applyFont="1" applyBorder="1" applyAlignment="1" applyProtection="1">
      <alignment vertical="center"/>
    </xf>
    <xf numFmtId="0" fontId="8" fillId="0" borderId="4"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4" xfId="0" applyFont="1" applyBorder="1" applyAlignment="1">
      <alignment vertical="center"/>
    </xf>
    <xf numFmtId="0" fontId="8" fillId="0" borderId="15" xfId="0" applyFont="1" applyBorder="1" applyAlignment="1" applyProtection="1">
      <alignment vertical="center"/>
    </xf>
    <xf numFmtId="0" fontId="8" fillId="0" borderId="0" xfId="0" applyFont="1" applyBorder="1" applyAlignment="1" applyProtection="1">
      <alignment vertical="center"/>
    </xf>
    <xf numFmtId="0" fontId="8" fillId="0" borderId="16" xfId="0" applyFont="1" applyBorder="1" applyAlignment="1" applyProtection="1">
      <alignment vertical="center"/>
    </xf>
    <xf numFmtId="0" fontId="8" fillId="0" borderId="0" xfId="0" applyFont="1" applyAlignment="1">
      <alignment horizontal="lef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33" fillId="0" borderId="23" xfId="0" applyFont="1" applyBorder="1" applyAlignment="1" applyProtection="1">
      <alignment horizontal="center" vertical="center"/>
    </xf>
    <xf numFmtId="49" fontId="33" fillId="0" borderId="23" xfId="0" applyNumberFormat="1"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23" xfId="0" applyFont="1" applyBorder="1" applyAlignment="1" applyProtection="1">
      <alignment horizontal="center" vertical="center" wrapText="1"/>
    </xf>
    <xf numFmtId="167" fontId="33" fillId="0" borderId="23" xfId="0" applyNumberFormat="1" applyFont="1" applyBorder="1" applyAlignment="1" applyProtection="1">
      <alignment vertical="center"/>
    </xf>
    <xf numFmtId="4" fontId="33" fillId="2" borderId="23" xfId="0" applyNumberFormat="1" applyFont="1" applyFill="1" applyBorder="1" applyAlignment="1" applyProtection="1">
      <alignment vertical="center"/>
      <protection locked="0"/>
    </xf>
    <xf numFmtId="4" fontId="33" fillId="0" borderId="23" xfId="0" applyNumberFormat="1" applyFont="1" applyBorder="1" applyAlignment="1" applyProtection="1">
      <alignment vertical="center"/>
    </xf>
    <xf numFmtId="0" fontId="33" fillId="0" borderId="4" xfId="0" applyFont="1" applyBorder="1" applyAlignment="1">
      <alignment vertical="center"/>
    </xf>
    <xf numFmtId="0" fontId="33" fillId="2" borderId="15" xfId="0" applyFont="1" applyFill="1" applyBorder="1" applyAlignment="1" applyProtection="1">
      <alignment horizontal="left" vertical="center"/>
      <protection locked="0"/>
    </xf>
    <xf numFmtId="0" fontId="33" fillId="0" borderId="0" xfId="0" applyFont="1" applyBorder="1" applyAlignment="1" applyProtection="1">
      <alignment horizontal="center"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0" fontId="1" fillId="2" borderId="20" xfId="0" applyFont="1" applyFill="1" applyBorder="1" applyAlignment="1" applyProtection="1">
      <alignment horizontal="left" vertical="center"/>
      <protection locked="0"/>
    </xf>
    <xf numFmtId="0" fontId="1" fillId="0" borderId="21" xfId="0" applyFont="1" applyBorder="1" applyAlignment="1" applyProtection="1">
      <alignment horizontal="center" vertical="center"/>
    </xf>
    <xf numFmtId="166" fontId="1" fillId="0" borderId="21" xfId="0" applyNumberFormat="1" applyFont="1" applyBorder="1" applyAlignment="1" applyProtection="1">
      <alignment vertical="center"/>
    </xf>
    <xf numFmtId="166" fontId="1" fillId="0" borderId="22" xfId="0" applyNumberFormat="1" applyFont="1" applyBorder="1" applyAlignment="1" applyProtection="1">
      <alignment vertical="center"/>
    </xf>
    <xf numFmtId="0" fontId="0" fillId="0" borderId="0" xfId="0" applyAlignment="1">
      <alignment vertical="top"/>
    </xf>
    <xf numFmtId="0" fontId="34" fillId="0" borderId="24" xfId="0" applyFont="1" applyBorder="1" applyAlignment="1">
      <alignment vertical="center"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7" xfId="0" applyFont="1" applyBorder="1" applyAlignment="1">
      <alignment horizontal="center" vertical="center" wrapText="1"/>
    </xf>
    <xf numFmtId="0" fontId="35" fillId="0" borderId="1"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7" xfId="0" applyFont="1" applyBorder="1" applyAlignment="1">
      <alignment vertical="center" wrapText="1"/>
    </xf>
    <xf numFmtId="0" fontId="36" fillId="0" borderId="29" xfId="0" applyFont="1" applyBorder="1" applyAlignment="1">
      <alignment horizontal="left" wrapText="1"/>
    </xf>
    <xf numFmtId="0" fontId="34" fillId="0" borderId="28" xfId="0" applyFont="1" applyBorder="1" applyAlignment="1">
      <alignment vertical="center" wrapText="1"/>
    </xf>
    <xf numFmtId="0" fontId="36" fillId="0" borderId="1" xfId="0" applyFont="1" applyBorder="1" applyAlignment="1">
      <alignment horizontal="left" vertical="center" wrapText="1"/>
    </xf>
    <xf numFmtId="0" fontId="37" fillId="0" borderId="1" xfId="0" applyFont="1" applyBorder="1" applyAlignment="1">
      <alignment horizontal="left" vertical="center" wrapText="1"/>
    </xf>
    <xf numFmtId="0" fontId="37" fillId="0" borderId="27" xfId="0" applyFont="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horizontal="left" vertical="center"/>
    </xf>
    <xf numFmtId="0" fontId="37" fillId="0" borderId="1" xfId="0" applyFont="1" applyBorder="1" applyAlignment="1">
      <alignment vertical="center"/>
    </xf>
    <xf numFmtId="49" fontId="37" fillId="0" borderId="1" xfId="0" applyNumberFormat="1" applyFont="1" applyBorder="1" applyAlignment="1">
      <alignment horizontal="left" vertical="center" wrapText="1"/>
    </xf>
    <xf numFmtId="49" fontId="37" fillId="0" borderId="1" xfId="0" applyNumberFormat="1" applyFont="1" applyBorder="1" applyAlignment="1">
      <alignment vertical="center" wrapText="1"/>
    </xf>
    <xf numFmtId="0" fontId="34" fillId="0" borderId="30" xfId="0" applyFont="1" applyBorder="1" applyAlignment="1">
      <alignment vertical="center" wrapText="1"/>
    </xf>
    <xf numFmtId="0" fontId="38" fillId="0" borderId="29" xfId="0" applyFont="1" applyBorder="1" applyAlignment="1">
      <alignment vertical="center" wrapText="1"/>
    </xf>
    <xf numFmtId="0" fontId="34" fillId="0" borderId="31" xfId="0" applyFont="1" applyBorder="1" applyAlignment="1">
      <alignment vertical="center" wrapText="1"/>
    </xf>
    <xf numFmtId="0" fontId="34" fillId="0" borderId="1" xfId="0" applyFont="1" applyBorder="1" applyAlignment="1">
      <alignment vertical="top"/>
    </xf>
    <xf numFmtId="0" fontId="34" fillId="0" borderId="0" xfId="0" applyFont="1" applyAlignment="1">
      <alignment vertical="top"/>
    </xf>
    <xf numFmtId="0" fontId="34" fillId="0" borderId="24" xfId="0" applyFont="1" applyBorder="1" applyAlignment="1">
      <alignment horizontal="left" vertical="center"/>
    </xf>
    <xf numFmtId="0" fontId="34" fillId="0" borderId="25" xfId="0" applyFont="1" applyBorder="1" applyAlignment="1">
      <alignment horizontal="left" vertical="center"/>
    </xf>
    <xf numFmtId="0" fontId="34" fillId="0" borderId="26" xfId="0" applyFont="1" applyBorder="1" applyAlignment="1">
      <alignment horizontal="left" vertical="center"/>
    </xf>
    <xf numFmtId="0" fontId="34" fillId="0" borderId="27" xfId="0" applyFont="1" applyBorder="1" applyAlignment="1">
      <alignment horizontal="left" vertical="center"/>
    </xf>
    <xf numFmtId="0" fontId="35" fillId="0" borderId="1" xfId="0" applyFont="1" applyBorder="1" applyAlignment="1">
      <alignment horizontal="center" vertical="center"/>
    </xf>
    <xf numFmtId="0" fontId="34" fillId="0" borderId="28" xfId="0" applyFont="1" applyBorder="1" applyAlignment="1">
      <alignment horizontal="left" vertical="center"/>
    </xf>
    <xf numFmtId="0" fontId="36" fillId="0" borderId="1" xfId="0" applyFont="1" applyBorder="1" applyAlignment="1">
      <alignment horizontal="left" vertical="center"/>
    </xf>
    <xf numFmtId="0" fontId="39" fillId="0" borderId="0" xfId="0" applyFont="1" applyAlignment="1">
      <alignment horizontal="left" vertical="center"/>
    </xf>
    <xf numFmtId="0" fontId="36" fillId="0" borderId="29" xfId="0" applyFont="1" applyBorder="1" applyAlignment="1">
      <alignment horizontal="left" vertical="center"/>
    </xf>
    <xf numFmtId="0" fontId="36" fillId="0" borderId="29" xfId="0" applyFont="1" applyBorder="1" applyAlignment="1">
      <alignment horizontal="center" vertical="center"/>
    </xf>
    <xf numFmtId="0" fontId="39" fillId="0" borderId="29" xfId="0" applyFont="1" applyBorder="1" applyAlignment="1">
      <alignment horizontal="left" vertical="center"/>
    </xf>
    <xf numFmtId="0" fontId="40" fillId="0" borderId="1" xfId="0" applyFont="1" applyBorder="1" applyAlignment="1">
      <alignment horizontal="left" vertical="center"/>
    </xf>
    <xf numFmtId="0" fontId="37" fillId="0" borderId="0" xfId="0" applyFont="1" applyAlignment="1">
      <alignment horizontal="left" vertical="center"/>
    </xf>
    <xf numFmtId="0" fontId="37" fillId="0" borderId="1" xfId="0" applyFont="1" applyBorder="1" applyAlignment="1">
      <alignment horizontal="center" vertical="center"/>
    </xf>
    <xf numFmtId="0" fontId="37" fillId="0" borderId="27" xfId="0" applyFont="1" applyBorder="1" applyAlignment="1">
      <alignment horizontal="left" vertical="center"/>
    </xf>
    <xf numFmtId="0" fontId="37" fillId="0" borderId="1" xfId="0" applyFont="1" applyFill="1" applyBorder="1" applyAlignment="1">
      <alignment horizontal="left" vertical="center"/>
    </xf>
    <xf numFmtId="0" fontId="37" fillId="0" borderId="1" xfId="0" applyFont="1" applyFill="1" applyBorder="1" applyAlignment="1">
      <alignment horizontal="center" vertical="center"/>
    </xf>
    <xf numFmtId="0" fontId="34" fillId="0" borderId="30" xfId="0" applyFont="1" applyBorder="1" applyAlignment="1">
      <alignment horizontal="left" vertical="center"/>
    </xf>
    <xf numFmtId="0" fontId="38" fillId="0" borderId="29" xfId="0" applyFont="1" applyBorder="1" applyAlignment="1">
      <alignment horizontal="left" vertical="center"/>
    </xf>
    <xf numFmtId="0" fontId="34" fillId="0" borderId="31" xfId="0" applyFont="1" applyBorder="1" applyAlignment="1">
      <alignment horizontal="left" vertical="center"/>
    </xf>
    <xf numFmtId="0" fontId="34" fillId="0" borderId="1" xfId="0" applyFont="1" applyBorder="1" applyAlignment="1">
      <alignment horizontal="left" vertical="center"/>
    </xf>
    <xf numFmtId="0" fontId="38" fillId="0" borderId="1" xfId="0" applyFont="1" applyBorder="1" applyAlignment="1">
      <alignment horizontal="left" vertical="center"/>
    </xf>
    <xf numFmtId="0" fontId="39" fillId="0" borderId="1" xfId="0" applyFont="1" applyBorder="1" applyAlignment="1">
      <alignment horizontal="left" vertical="center"/>
    </xf>
    <xf numFmtId="0" fontId="37" fillId="0" borderId="29" xfId="0" applyFont="1" applyBorder="1" applyAlignment="1">
      <alignment horizontal="left" vertical="center"/>
    </xf>
    <xf numFmtId="0" fontId="34" fillId="0" borderId="1" xfId="0" applyFont="1" applyBorder="1" applyAlignment="1">
      <alignment horizontal="left" vertical="center" wrapText="1"/>
    </xf>
    <xf numFmtId="0" fontId="37" fillId="0" borderId="1" xfId="0" applyFont="1" applyBorder="1" applyAlignment="1">
      <alignment horizontal="center" vertical="center" wrapText="1"/>
    </xf>
    <xf numFmtId="0" fontId="34" fillId="0" borderId="24" xfId="0" applyFont="1" applyBorder="1" applyAlignment="1">
      <alignment horizontal="left"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7" xfId="0" applyFont="1" applyBorder="1" applyAlignment="1">
      <alignment horizontal="left" vertical="center" wrapText="1"/>
    </xf>
    <xf numFmtId="0" fontId="34" fillId="0" borderId="28"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28" xfId="0" applyFont="1" applyBorder="1" applyAlignment="1">
      <alignment horizontal="left" vertical="center"/>
    </xf>
    <xf numFmtId="0" fontId="37" fillId="0" borderId="30" xfId="0" applyFont="1" applyBorder="1" applyAlignment="1">
      <alignment horizontal="left" vertical="center" wrapText="1"/>
    </xf>
    <xf numFmtId="0" fontId="37" fillId="0" borderId="29" xfId="0" applyFont="1" applyBorder="1" applyAlignment="1">
      <alignment horizontal="left" vertical="center" wrapText="1"/>
    </xf>
    <xf numFmtId="0" fontId="37" fillId="0" borderId="31" xfId="0" applyFont="1" applyBorder="1" applyAlignment="1">
      <alignment horizontal="left" vertical="center" wrapText="1"/>
    </xf>
    <xf numFmtId="0" fontId="37" fillId="0" borderId="1" xfId="0" applyFont="1" applyBorder="1" applyAlignment="1">
      <alignment horizontal="left" vertical="top"/>
    </xf>
    <xf numFmtId="0" fontId="37" fillId="0" borderId="1" xfId="0" applyFont="1" applyBorder="1" applyAlignment="1">
      <alignment horizontal="center" vertical="top"/>
    </xf>
    <xf numFmtId="0" fontId="37" fillId="0" borderId="30" xfId="0" applyFont="1" applyBorder="1" applyAlignment="1">
      <alignment horizontal="left" vertical="center"/>
    </xf>
    <xf numFmtId="0" fontId="37" fillId="0" borderId="31" xfId="0" applyFont="1" applyBorder="1" applyAlignment="1">
      <alignment horizontal="left" vertical="center"/>
    </xf>
    <xf numFmtId="0" fontId="39" fillId="0" borderId="0" xfId="0" applyFont="1" applyAlignment="1">
      <alignment vertical="center"/>
    </xf>
    <xf numFmtId="0" fontId="36" fillId="0" borderId="1" xfId="0" applyFont="1" applyBorder="1" applyAlignment="1">
      <alignment vertical="center"/>
    </xf>
    <xf numFmtId="0" fontId="39" fillId="0" borderId="29" xfId="0" applyFont="1" applyBorder="1" applyAlignment="1">
      <alignment vertical="center"/>
    </xf>
    <xf numFmtId="0" fontId="36" fillId="0" borderId="29" xfId="0" applyFont="1" applyBorder="1" applyAlignment="1">
      <alignment vertical="center"/>
    </xf>
    <xf numFmtId="0" fontId="0" fillId="0" borderId="1" xfId="0" applyBorder="1" applyAlignment="1">
      <alignment vertical="top"/>
    </xf>
    <xf numFmtId="49" fontId="37" fillId="0" borderId="1" xfId="0" applyNumberFormat="1" applyFont="1" applyBorder="1" applyAlignment="1">
      <alignment horizontal="left" vertical="center"/>
    </xf>
    <xf numFmtId="0" fontId="0" fillId="0" borderId="29" xfId="0" applyBorder="1" applyAlignment="1">
      <alignment vertical="top"/>
    </xf>
    <xf numFmtId="0" fontId="36" fillId="0" borderId="29" xfId="0" applyFont="1" applyBorder="1" applyAlignment="1">
      <alignment horizontal="left"/>
    </xf>
    <xf numFmtId="0" fontId="39" fillId="0" borderId="29" xfId="0" applyFont="1" applyBorder="1" applyAlignment="1"/>
    <xf numFmtId="0" fontId="34" fillId="0" borderId="27" xfId="0" applyFont="1" applyBorder="1" applyAlignment="1">
      <alignment vertical="top"/>
    </xf>
    <xf numFmtId="0" fontId="34" fillId="0" borderId="28" xfId="0" applyFont="1" applyBorder="1" applyAlignment="1">
      <alignment vertical="top"/>
    </xf>
    <xf numFmtId="0" fontId="34" fillId="0" borderId="1" xfId="0" applyFont="1" applyBorder="1" applyAlignment="1">
      <alignment horizontal="center" vertical="center"/>
    </xf>
    <xf numFmtId="0" fontId="34" fillId="0" borderId="1" xfId="0" applyFont="1" applyBorder="1" applyAlignment="1">
      <alignment horizontal="left" vertical="top"/>
    </xf>
    <xf numFmtId="0" fontId="34" fillId="0" borderId="30" xfId="0" applyFont="1" applyBorder="1" applyAlignment="1">
      <alignment vertical="top"/>
    </xf>
    <xf numFmtId="0" fontId="34" fillId="0" borderId="29" xfId="0" applyFont="1" applyBorder="1" applyAlignment="1">
      <alignment vertical="top"/>
    </xf>
    <xf numFmtId="0" fontId="34"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styles" Target="styles.xml" /><Relationship Id="rId7" Type="http://schemas.openxmlformats.org/officeDocument/2006/relationships/theme" Target="theme/theme1.xml" /><Relationship Id="rId8" Type="http://schemas.openxmlformats.org/officeDocument/2006/relationships/calcChain" Target="calcChain.xml" /><Relationship Id="rId9"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5" t="s">
        <v>0</v>
      </c>
      <c r="AZ1" s="15" t="s">
        <v>1</v>
      </c>
      <c r="BA1" s="15" t="s">
        <v>2</v>
      </c>
      <c r="BB1" s="15" t="s">
        <v>3</v>
      </c>
      <c r="BT1" s="15" t="s">
        <v>4</v>
      </c>
      <c r="BU1" s="15" t="s">
        <v>4</v>
      </c>
      <c r="BV1" s="15" t="s">
        <v>5</v>
      </c>
    </row>
    <row r="2" ht="36.96" customHeight="1">
      <c r="AR2"/>
      <c r="BS2" s="16" t="s">
        <v>6</v>
      </c>
      <c r="BT2" s="16" t="s">
        <v>7</v>
      </c>
    </row>
    <row r="3"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6</v>
      </c>
    </row>
    <row r="6" ht="36.96" customHeight="1">
      <c r="B6" s="20"/>
      <c r="C6" s="21"/>
      <c r="D6" s="28" t="s">
        <v>16</v>
      </c>
      <c r="E6" s="21"/>
      <c r="F6" s="21"/>
      <c r="G6" s="21"/>
      <c r="H6" s="21"/>
      <c r="I6" s="21"/>
      <c r="J6" s="21"/>
      <c r="K6" s="29" t="s">
        <v>17</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6</v>
      </c>
    </row>
    <row r="7" ht="12" customHeight="1">
      <c r="B7" s="20"/>
      <c r="C7" s="21"/>
      <c r="D7" s="31" t="s">
        <v>18</v>
      </c>
      <c r="E7" s="21"/>
      <c r="F7" s="21"/>
      <c r="G7" s="21"/>
      <c r="H7" s="21"/>
      <c r="I7" s="21"/>
      <c r="J7" s="21"/>
      <c r="K7" s="26" t="s">
        <v>19</v>
      </c>
      <c r="L7" s="21"/>
      <c r="M7" s="21"/>
      <c r="N7" s="21"/>
      <c r="O7" s="21"/>
      <c r="P7" s="21"/>
      <c r="Q7" s="21"/>
      <c r="R7" s="21"/>
      <c r="S7" s="21"/>
      <c r="T7" s="21"/>
      <c r="U7" s="21"/>
      <c r="V7" s="21"/>
      <c r="W7" s="21"/>
      <c r="X7" s="21"/>
      <c r="Y7" s="21"/>
      <c r="Z7" s="21"/>
      <c r="AA7" s="21"/>
      <c r="AB7" s="21"/>
      <c r="AC7" s="21"/>
      <c r="AD7" s="21"/>
      <c r="AE7" s="21"/>
      <c r="AF7" s="21"/>
      <c r="AG7" s="21"/>
      <c r="AH7" s="21"/>
      <c r="AI7" s="21"/>
      <c r="AJ7" s="21"/>
      <c r="AK7" s="31" t="s">
        <v>20</v>
      </c>
      <c r="AL7" s="21"/>
      <c r="AM7" s="21"/>
      <c r="AN7" s="26" t="s">
        <v>19</v>
      </c>
      <c r="AO7" s="21"/>
      <c r="AP7" s="21"/>
      <c r="AQ7" s="21"/>
      <c r="AR7" s="19"/>
      <c r="BE7" s="30"/>
      <c r="BS7" s="16" t="s">
        <v>6</v>
      </c>
    </row>
    <row r="8" ht="12" customHeight="1">
      <c r="B8" s="20"/>
      <c r="C8" s="21"/>
      <c r="D8" s="31" t="s">
        <v>21</v>
      </c>
      <c r="E8" s="21"/>
      <c r="F8" s="21"/>
      <c r="G8" s="21"/>
      <c r="H8" s="21"/>
      <c r="I8" s="21"/>
      <c r="J8" s="21"/>
      <c r="K8" s="26" t="s">
        <v>22</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23</v>
      </c>
      <c r="AL8" s="21"/>
      <c r="AM8" s="21"/>
      <c r="AN8" s="32" t="s">
        <v>24</v>
      </c>
      <c r="AO8" s="21"/>
      <c r="AP8" s="21"/>
      <c r="AQ8" s="21"/>
      <c r="AR8" s="19"/>
      <c r="BE8" s="30"/>
      <c r="BS8" s="16" t="s">
        <v>6</v>
      </c>
    </row>
    <row r="9"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0"/>
      <c r="BS9" s="16" t="s">
        <v>6</v>
      </c>
    </row>
    <row r="10" ht="12" customHeight="1">
      <c r="B10" s="20"/>
      <c r="C10" s="21"/>
      <c r="D10" s="31" t="s">
        <v>25</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26</v>
      </c>
      <c r="AL10" s="21"/>
      <c r="AM10" s="21"/>
      <c r="AN10" s="26" t="s">
        <v>27</v>
      </c>
      <c r="AO10" s="21"/>
      <c r="AP10" s="21"/>
      <c r="AQ10" s="21"/>
      <c r="AR10" s="19"/>
      <c r="BE10" s="30"/>
      <c r="BS10" s="16" t="s">
        <v>6</v>
      </c>
    </row>
    <row r="11" ht="18.48" customHeight="1">
      <c r="B11" s="20"/>
      <c r="C11" s="21"/>
      <c r="D11" s="21"/>
      <c r="E11" s="26" t="s">
        <v>28</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29</v>
      </c>
      <c r="AL11" s="21"/>
      <c r="AM11" s="21"/>
      <c r="AN11" s="26" t="s">
        <v>30</v>
      </c>
      <c r="AO11" s="21"/>
      <c r="AP11" s="21"/>
      <c r="AQ11" s="21"/>
      <c r="AR11" s="19"/>
      <c r="BE11" s="30"/>
      <c r="BS11" s="16" t="s">
        <v>6</v>
      </c>
    </row>
    <row r="12"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6</v>
      </c>
    </row>
    <row r="13" ht="12" customHeight="1">
      <c r="B13" s="20"/>
      <c r="C13" s="21"/>
      <c r="D13" s="31" t="s">
        <v>31</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26</v>
      </c>
      <c r="AL13" s="21"/>
      <c r="AM13" s="21"/>
      <c r="AN13" s="33" t="s">
        <v>32</v>
      </c>
      <c r="AO13" s="21"/>
      <c r="AP13" s="21"/>
      <c r="AQ13" s="21"/>
      <c r="AR13" s="19"/>
      <c r="BE13" s="30"/>
      <c r="BS13" s="16" t="s">
        <v>6</v>
      </c>
    </row>
    <row r="14">
      <c r="B14" s="20"/>
      <c r="C14" s="21"/>
      <c r="D14" s="21"/>
      <c r="E14" s="33" t="s">
        <v>32</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29</v>
      </c>
      <c r="AL14" s="21"/>
      <c r="AM14" s="21"/>
      <c r="AN14" s="33" t="s">
        <v>32</v>
      </c>
      <c r="AO14" s="21"/>
      <c r="AP14" s="21"/>
      <c r="AQ14" s="21"/>
      <c r="AR14" s="19"/>
      <c r="BE14" s="30"/>
      <c r="BS14" s="16" t="s">
        <v>6</v>
      </c>
    </row>
    <row r="15"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4</v>
      </c>
    </row>
    <row r="16" ht="12" customHeight="1">
      <c r="B16" s="20"/>
      <c r="C16" s="21"/>
      <c r="D16" s="31" t="s">
        <v>33</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26</v>
      </c>
      <c r="AL16" s="21"/>
      <c r="AM16" s="21"/>
      <c r="AN16" s="26" t="s">
        <v>34</v>
      </c>
      <c r="AO16" s="21"/>
      <c r="AP16" s="21"/>
      <c r="AQ16" s="21"/>
      <c r="AR16" s="19"/>
      <c r="BE16" s="30"/>
      <c r="BS16" s="16" t="s">
        <v>4</v>
      </c>
    </row>
    <row r="17" ht="18.48" customHeight="1">
      <c r="B17" s="20"/>
      <c r="C17" s="21"/>
      <c r="D17" s="21"/>
      <c r="E17" s="26" t="s">
        <v>35</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29</v>
      </c>
      <c r="AL17" s="21"/>
      <c r="AM17" s="21"/>
      <c r="AN17" s="26" t="s">
        <v>36</v>
      </c>
      <c r="AO17" s="21"/>
      <c r="AP17" s="21"/>
      <c r="AQ17" s="21"/>
      <c r="AR17" s="19"/>
      <c r="BE17" s="30"/>
      <c r="BS17" s="16" t="s">
        <v>37</v>
      </c>
    </row>
    <row r="18"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ht="12" customHeight="1">
      <c r="B19" s="20"/>
      <c r="C19" s="21"/>
      <c r="D19" s="31" t="s">
        <v>38</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26</v>
      </c>
      <c r="AL19" s="21"/>
      <c r="AM19" s="21"/>
      <c r="AN19" s="26" t="s">
        <v>19</v>
      </c>
      <c r="AO19" s="21"/>
      <c r="AP19" s="21"/>
      <c r="AQ19" s="21"/>
      <c r="AR19" s="19"/>
      <c r="BE19" s="30"/>
      <c r="BS19" s="16" t="s">
        <v>6</v>
      </c>
    </row>
    <row r="20" ht="18.48" customHeight="1">
      <c r="B20" s="20"/>
      <c r="C20" s="21"/>
      <c r="D20" s="21"/>
      <c r="E20" s="26" t="s">
        <v>39</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29</v>
      </c>
      <c r="AL20" s="21"/>
      <c r="AM20" s="21"/>
      <c r="AN20" s="26" t="s">
        <v>19</v>
      </c>
      <c r="AO20" s="21"/>
      <c r="AP20" s="21"/>
      <c r="AQ20" s="21"/>
      <c r="AR20" s="19"/>
      <c r="BE20" s="30"/>
      <c r="BS20" s="16" t="s">
        <v>4</v>
      </c>
    </row>
    <row r="2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ht="12" customHeight="1">
      <c r="B22" s="20"/>
      <c r="C22" s="21"/>
      <c r="D22" s="31" t="s">
        <v>40</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ht="16.5" customHeight="1">
      <c r="B23" s="20"/>
      <c r="C23" s="21"/>
      <c r="D23" s="21"/>
      <c r="E23" s="35" t="s">
        <v>19</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21"/>
      <c r="AP23" s="21"/>
      <c r="AQ23" s="21"/>
      <c r="AR23" s="19"/>
      <c r="BE23" s="30"/>
    </row>
    <row r="24"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ht="6.96" customHeight="1">
      <c r="B25" s="20"/>
      <c r="C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1"/>
      <c r="AQ25" s="21"/>
      <c r="AR25" s="19"/>
      <c r="BE25" s="30"/>
    </row>
    <row r="26" s="1" customFormat="1" ht="25.92" customHeight="1">
      <c r="B26" s="37"/>
      <c r="C26" s="38"/>
      <c r="D26" s="39" t="s">
        <v>41</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f>ROUND(AG54,2)</f>
        <v>0</v>
      </c>
      <c r="AL26" s="40"/>
      <c r="AM26" s="40"/>
      <c r="AN26" s="40"/>
      <c r="AO26" s="40"/>
      <c r="AP26" s="38"/>
      <c r="AQ26" s="38"/>
      <c r="AR26" s="42"/>
      <c r="BE26" s="30"/>
    </row>
    <row r="27" s="1" customFormat="1" ht="6.96" customHeight="1">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2"/>
      <c r="BE27" s="30"/>
    </row>
    <row r="28" s="1" customFormat="1">
      <c r="B28" s="37"/>
      <c r="C28" s="38"/>
      <c r="D28" s="38"/>
      <c r="E28" s="38"/>
      <c r="F28" s="38"/>
      <c r="G28" s="38"/>
      <c r="H28" s="38"/>
      <c r="I28" s="38"/>
      <c r="J28" s="38"/>
      <c r="K28" s="38"/>
      <c r="L28" s="43" t="s">
        <v>42</v>
      </c>
      <c r="M28" s="43"/>
      <c r="N28" s="43"/>
      <c r="O28" s="43"/>
      <c r="P28" s="43"/>
      <c r="Q28" s="38"/>
      <c r="R28" s="38"/>
      <c r="S28" s="38"/>
      <c r="T28" s="38"/>
      <c r="U28" s="38"/>
      <c r="V28" s="38"/>
      <c r="W28" s="43" t="s">
        <v>43</v>
      </c>
      <c r="X28" s="43"/>
      <c r="Y28" s="43"/>
      <c r="Z28" s="43"/>
      <c r="AA28" s="43"/>
      <c r="AB28" s="43"/>
      <c r="AC28" s="43"/>
      <c r="AD28" s="43"/>
      <c r="AE28" s="43"/>
      <c r="AF28" s="38"/>
      <c r="AG28" s="38"/>
      <c r="AH28" s="38"/>
      <c r="AI28" s="38"/>
      <c r="AJ28" s="38"/>
      <c r="AK28" s="43" t="s">
        <v>44</v>
      </c>
      <c r="AL28" s="43"/>
      <c r="AM28" s="43"/>
      <c r="AN28" s="43"/>
      <c r="AO28" s="43"/>
      <c r="AP28" s="38"/>
      <c r="AQ28" s="38"/>
      <c r="AR28" s="42"/>
      <c r="BE28" s="30"/>
    </row>
    <row r="29" s="2" customFormat="1" ht="14.4" customHeight="1">
      <c r="B29" s="44"/>
      <c r="C29" s="45"/>
      <c r="D29" s="31" t="s">
        <v>45</v>
      </c>
      <c r="E29" s="45"/>
      <c r="F29" s="31" t="s">
        <v>46</v>
      </c>
      <c r="G29" s="45"/>
      <c r="H29" s="45"/>
      <c r="I29" s="45"/>
      <c r="J29" s="45"/>
      <c r="K29" s="45"/>
      <c r="L29" s="46">
        <v>0.20999999999999999</v>
      </c>
      <c r="M29" s="45"/>
      <c r="N29" s="45"/>
      <c r="O29" s="45"/>
      <c r="P29" s="45"/>
      <c r="Q29" s="45"/>
      <c r="R29" s="45"/>
      <c r="S29" s="45"/>
      <c r="T29" s="45"/>
      <c r="U29" s="45"/>
      <c r="V29" s="45"/>
      <c r="W29" s="47">
        <f>ROUND(AZ54, 2)</f>
        <v>0</v>
      </c>
      <c r="X29" s="45"/>
      <c r="Y29" s="45"/>
      <c r="Z29" s="45"/>
      <c r="AA29" s="45"/>
      <c r="AB29" s="45"/>
      <c r="AC29" s="45"/>
      <c r="AD29" s="45"/>
      <c r="AE29" s="45"/>
      <c r="AF29" s="45"/>
      <c r="AG29" s="45"/>
      <c r="AH29" s="45"/>
      <c r="AI29" s="45"/>
      <c r="AJ29" s="45"/>
      <c r="AK29" s="47">
        <f>ROUND(AV54, 2)</f>
        <v>0</v>
      </c>
      <c r="AL29" s="45"/>
      <c r="AM29" s="45"/>
      <c r="AN29" s="45"/>
      <c r="AO29" s="45"/>
      <c r="AP29" s="45"/>
      <c r="AQ29" s="45"/>
      <c r="AR29" s="48"/>
      <c r="BE29" s="30"/>
    </row>
    <row r="30" s="2" customFormat="1" ht="14.4" customHeight="1">
      <c r="B30" s="44"/>
      <c r="C30" s="45"/>
      <c r="D30" s="45"/>
      <c r="E30" s="45"/>
      <c r="F30" s="31" t="s">
        <v>47</v>
      </c>
      <c r="G30" s="45"/>
      <c r="H30" s="45"/>
      <c r="I30" s="45"/>
      <c r="J30" s="45"/>
      <c r="K30" s="45"/>
      <c r="L30" s="46">
        <v>0.14999999999999999</v>
      </c>
      <c r="M30" s="45"/>
      <c r="N30" s="45"/>
      <c r="O30" s="45"/>
      <c r="P30" s="45"/>
      <c r="Q30" s="45"/>
      <c r="R30" s="45"/>
      <c r="S30" s="45"/>
      <c r="T30" s="45"/>
      <c r="U30" s="45"/>
      <c r="V30" s="45"/>
      <c r="W30" s="47">
        <f>ROUND(BA54, 2)</f>
        <v>0</v>
      </c>
      <c r="X30" s="45"/>
      <c r="Y30" s="45"/>
      <c r="Z30" s="45"/>
      <c r="AA30" s="45"/>
      <c r="AB30" s="45"/>
      <c r="AC30" s="45"/>
      <c r="AD30" s="45"/>
      <c r="AE30" s="45"/>
      <c r="AF30" s="45"/>
      <c r="AG30" s="45"/>
      <c r="AH30" s="45"/>
      <c r="AI30" s="45"/>
      <c r="AJ30" s="45"/>
      <c r="AK30" s="47">
        <f>ROUND(AW54, 2)</f>
        <v>0</v>
      </c>
      <c r="AL30" s="45"/>
      <c r="AM30" s="45"/>
      <c r="AN30" s="45"/>
      <c r="AO30" s="45"/>
      <c r="AP30" s="45"/>
      <c r="AQ30" s="45"/>
      <c r="AR30" s="48"/>
      <c r="BE30" s="30"/>
    </row>
    <row r="31" hidden="1" s="2" customFormat="1" ht="14.4" customHeight="1">
      <c r="B31" s="44"/>
      <c r="C31" s="45"/>
      <c r="D31" s="45"/>
      <c r="E31" s="45"/>
      <c r="F31" s="31" t="s">
        <v>48</v>
      </c>
      <c r="G31" s="45"/>
      <c r="H31" s="45"/>
      <c r="I31" s="45"/>
      <c r="J31" s="45"/>
      <c r="K31" s="45"/>
      <c r="L31" s="46">
        <v>0.20999999999999999</v>
      </c>
      <c r="M31" s="45"/>
      <c r="N31" s="45"/>
      <c r="O31" s="45"/>
      <c r="P31" s="45"/>
      <c r="Q31" s="45"/>
      <c r="R31" s="45"/>
      <c r="S31" s="45"/>
      <c r="T31" s="45"/>
      <c r="U31" s="45"/>
      <c r="V31" s="45"/>
      <c r="W31" s="47">
        <f>ROUND(BB54, 2)</f>
        <v>0</v>
      </c>
      <c r="X31" s="45"/>
      <c r="Y31" s="45"/>
      <c r="Z31" s="45"/>
      <c r="AA31" s="45"/>
      <c r="AB31" s="45"/>
      <c r="AC31" s="45"/>
      <c r="AD31" s="45"/>
      <c r="AE31" s="45"/>
      <c r="AF31" s="45"/>
      <c r="AG31" s="45"/>
      <c r="AH31" s="45"/>
      <c r="AI31" s="45"/>
      <c r="AJ31" s="45"/>
      <c r="AK31" s="47">
        <v>0</v>
      </c>
      <c r="AL31" s="45"/>
      <c r="AM31" s="45"/>
      <c r="AN31" s="45"/>
      <c r="AO31" s="45"/>
      <c r="AP31" s="45"/>
      <c r="AQ31" s="45"/>
      <c r="AR31" s="48"/>
      <c r="BE31" s="30"/>
    </row>
    <row r="32" hidden="1" s="2" customFormat="1" ht="14.4" customHeight="1">
      <c r="B32" s="44"/>
      <c r="C32" s="45"/>
      <c r="D32" s="45"/>
      <c r="E32" s="45"/>
      <c r="F32" s="31" t="s">
        <v>49</v>
      </c>
      <c r="G32" s="45"/>
      <c r="H32" s="45"/>
      <c r="I32" s="45"/>
      <c r="J32" s="45"/>
      <c r="K32" s="45"/>
      <c r="L32" s="46">
        <v>0.14999999999999999</v>
      </c>
      <c r="M32" s="45"/>
      <c r="N32" s="45"/>
      <c r="O32" s="45"/>
      <c r="P32" s="45"/>
      <c r="Q32" s="45"/>
      <c r="R32" s="45"/>
      <c r="S32" s="45"/>
      <c r="T32" s="45"/>
      <c r="U32" s="45"/>
      <c r="V32" s="45"/>
      <c r="W32" s="47">
        <f>ROUND(BC54, 2)</f>
        <v>0</v>
      </c>
      <c r="X32" s="45"/>
      <c r="Y32" s="45"/>
      <c r="Z32" s="45"/>
      <c r="AA32" s="45"/>
      <c r="AB32" s="45"/>
      <c r="AC32" s="45"/>
      <c r="AD32" s="45"/>
      <c r="AE32" s="45"/>
      <c r="AF32" s="45"/>
      <c r="AG32" s="45"/>
      <c r="AH32" s="45"/>
      <c r="AI32" s="45"/>
      <c r="AJ32" s="45"/>
      <c r="AK32" s="47">
        <v>0</v>
      </c>
      <c r="AL32" s="45"/>
      <c r="AM32" s="45"/>
      <c r="AN32" s="45"/>
      <c r="AO32" s="45"/>
      <c r="AP32" s="45"/>
      <c r="AQ32" s="45"/>
      <c r="AR32" s="48"/>
      <c r="BE32" s="30"/>
    </row>
    <row r="33" hidden="1" s="2" customFormat="1" ht="14.4" customHeight="1">
      <c r="B33" s="44"/>
      <c r="C33" s="45"/>
      <c r="D33" s="45"/>
      <c r="E33" s="45"/>
      <c r="F33" s="31" t="s">
        <v>50</v>
      </c>
      <c r="G33" s="45"/>
      <c r="H33" s="45"/>
      <c r="I33" s="45"/>
      <c r="J33" s="45"/>
      <c r="K33" s="45"/>
      <c r="L33" s="46">
        <v>0</v>
      </c>
      <c r="M33" s="45"/>
      <c r="N33" s="45"/>
      <c r="O33" s="45"/>
      <c r="P33" s="45"/>
      <c r="Q33" s="45"/>
      <c r="R33" s="45"/>
      <c r="S33" s="45"/>
      <c r="T33" s="45"/>
      <c r="U33" s="45"/>
      <c r="V33" s="45"/>
      <c r="W33" s="47">
        <f>ROUND(BD54, 2)</f>
        <v>0</v>
      </c>
      <c r="X33" s="45"/>
      <c r="Y33" s="45"/>
      <c r="Z33" s="45"/>
      <c r="AA33" s="45"/>
      <c r="AB33" s="45"/>
      <c r="AC33" s="45"/>
      <c r="AD33" s="45"/>
      <c r="AE33" s="45"/>
      <c r="AF33" s="45"/>
      <c r="AG33" s="45"/>
      <c r="AH33" s="45"/>
      <c r="AI33" s="45"/>
      <c r="AJ33" s="45"/>
      <c r="AK33" s="47">
        <v>0</v>
      </c>
      <c r="AL33" s="45"/>
      <c r="AM33" s="45"/>
      <c r="AN33" s="45"/>
      <c r="AO33" s="45"/>
      <c r="AP33" s="45"/>
      <c r="AQ33" s="45"/>
      <c r="AR33" s="48"/>
    </row>
    <row r="34" s="1" customFormat="1" ht="6.96" customHeight="1">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2"/>
    </row>
    <row r="35" s="1" customFormat="1" ht="25.92" customHeight="1">
      <c r="B35" s="37"/>
      <c r="C35" s="49"/>
      <c r="D35" s="50" t="s">
        <v>51</v>
      </c>
      <c r="E35" s="51"/>
      <c r="F35" s="51"/>
      <c r="G35" s="51"/>
      <c r="H35" s="51"/>
      <c r="I35" s="51"/>
      <c r="J35" s="51"/>
      <c r="K35" s="51"/>
      <c r="L35" s="51"/>
      <c r="M35" s="51"/>
      <c r="N35" s="51"/>
      <c r="O35" s="51"/>
      <c r="P35" s="51"/>
      <c r="Q35" s="51"/>
      <c r="R35" s="51"/>
      <c r="S35" s="51"/>
      <c r="T35" s="52" t="s">
        <v>52</v>
      </c>
      <c r="U35" s="51"/>
      <c r="V35" s="51"/>
      <c r="W35" s="51"/>
      <c r="X35" s="53" t="s">
        <v>53</v>
      </c>
      <c r="Y35" s="51"/>
      <c r="Z35" s="51"/>
      <c r="AA35" s="51"/>
      <c r="AB35" s="51"/>
      <c r="AC35" s="51"/>
      <c r="AD35" s="51"/>
      <c r="AE35" s="51"/>
      <c r="AF35" s="51"/>
      <c r="AG35" s="51"/>
      <c r="AH35" s="51"/>
      <c r="AI35" s="51"/>
      <c r="AJ35" s="51"/>
      <c r="AK35" s="54">
        <f>SUM(AK26:AK33)</f>
        <v>0</v>
      </c>
      <c r="AL35" s="51"/>
      <c r="AM35" s="51"/>
      <c r="AN35" s="51"/>
      <c r="AO35" s="55"/>
      <c r="AP35" s="49"/>
      <c r="AQ35" s="49"/>
      <c r="AR35" s="42"/>
    </row>
    <row r="36" s="1" customFormat="1" ht="6.96" customHeight="1">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2"/>
    </row>
    <row r="37" s="1" customFormat="1" ht="6.96" customHeight="1">
      <c r="B37" s="56"/>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42"/>
    </row>
    <row r="41" s="1" customFormat="1" ht="6.96" customHeight="1">
      <c r="B41" s="58"/>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42"/>
    </row>
    <row r="42" s="1" customFormat="1" ht="24.96" customHeight="1">
      <c r="B42" s="37"/>
      <c r="C42" s="22" t="s">
        <v>54</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2"/>
    </row>
    <row r="43" s="1" customFormat="1" ht="6.96" customHeight="1">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2"/>
    </row>
    <row r="44" s="1" customFormat="1" ht="12" customHeight="1">
      <c r="B44" s="37"/>
      <c r="C44" s="31" t="s">
        <v>13</v>
      </c>
      <c r="D44" s="38"/>
      <c r="E44" s="38"/>
      <c r="F44" s="38"/>
      <c r="G44" s="38"/>
      <c r="H44" s="38"/>
      <c r="I44" s="38"/>
      <c r="J44" s="38"/>
      <c r="K44" s="38"/>
      <c r="L44" s="38" t="str">
        <f>K5</f>
        <v>1</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42"/>
    </row>
    <row r="45" s="3" customFormat="1" ht="36.96" customHeight="1">
      <c r="B45" s="60"/>
      <c r="C45" s="61" t="s">
        <v>16</v>
      </c>
      <c r="D45" s="62"/>
      <c r="E45" s="62"/>
      <c r="F45" s="62"/>
      <c r="G45" s="62"/>
      <c r="H45" s="62"/>
      <c r="I45" s="62"/>
      <c r="J45" s="62"/>
      <c r="K45" s="62"/>
      <c r="L45" s="63" t="str">
        <f>K6</f>
        <v>Jižní spojka - svodidla, č. akce 1031, Praha 4</v>
      </c>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4"/>
    </row>
    <row r="46" s="1" customFormat="1" ht="6.96" customHeight="1">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2"/>
    </row>
    <row r="47" s="1" customFormat="1" ht="12" customHeight="1">
      <c r="B47" s="37"/>
      <c r="C47" s="31" t="s">
        <v>21</v>
      </c>
      <c r="D47" s="38"/>
      <c r="E47" s="38"/>
      <c r="F47" s="38"/>
      <c r="G47" s="38"/>
      <c r="H47" s="38"/>
      <c r="I47" s="38"/>
      <c r="J47" s="38"/>
      <c r="K47" s="38"/>
      <c r="L47" s="65" t="str">
        <f>IF(K8="","",K8)</f>
        <v>Jižní spojka</v>
      </c>
      <c r="M47" s="38"/>
      <c r="N47" s="38"/>
      <c r="O47" s="38"/>
      <c r="P47" s="38"/>
      <c r="Q47" s="38"/>
      <c r="R47" s="38"/>
      <c r="S47" s="38"/>
      <c r="T47" s="38"/>
      <c r="U47" s="38"/>
      <c r="V47" s="38"/>
      <c r="W47" s="38"/>
      <c r="X47" s="38"/>
      <c r="Y47" s="38"/>
      <c r="Z47" s="38"/>
      <c r="AA47" s="38"/>
      <c r="AB47" s="38"/>
      <c r="AC47" s="38"/>
      <c r="AD47" s="38"/>
      <c r="AE47" s="38"/>
      <c r="AF47" s="38"/>
      <c r="AG47" s="38"/>
      <c r="AH47" s="38"/>
      <c r="AI47" s="31" t="s">
        <v>23</v>
      </c>
      <c r="AJ47" s="38"/>
      <c r="AK47" s="38"/>
      <c r="AL47" s="38"/>
      <c r="AM47" s="66" t="str">
        <f>IF(AN8= "","",AN8)</f>
        <v>15. 10. 2018</v>
      </c>
      <c r="AN47" s="66"/>
      <c r="AO47" s="38"/>
      <c r="AP47" s="38"/>
      <c r="AQ47" s="38"/>
      <c r="AR47" s="42"/>
    </row>
    <row r="48" s="1" customFormat="1" ht="6.96" customHeight="1">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2"/>
    </row>
    <row r="49" s="1" customFormat="1" ht="13.65" customHeight="1">
      <c r="B49" s="37"/>
      <c r="C49" s="31" t="s">
        <v>25</v>
      </c>
      <c r="D49" s="38"/>
      <c r="E49" s="38"/>
      <c r="F49" s="38"/>
      <c r="G49" s="38"/>
      <c r="H49" s="38"/>
      <c r="I49" s="38"/>
      <c r="J49" s="38"/>
      <c r="K49" s="38"/>
      <c r="L49" s="38" t="str">
        <f>IF(E11= "","",E11)</f>
        <v>Technická správa komunikací hl. m. Prahy a.s.</v>
      </c>
      <c r="M49" s="38"/>
      <c r="N49" s="38"/>
      <c r="O49" s="38"/>
      <c r="P49" s="38"/>
      <c r="Q49" s="38"/>
      <c r="R49" s="38"/>
      <c r="S49" s="38"/>
      <c r="T49" s="38"/>
      <c r="U49" s="38"/>
      <c r="V49" s="38"/>
      <c r="W49" s="38"/>
      <c r="X49" s="38"/>
      <c r="Y49" s="38"/>
      <c r="Z49" s="38"/>
      <c r="AA49" s="38"/>
      <c r="AB49" s="38"/>
      <c r="AC49" s="38"/>
      <c r="AD49" s="38"/>
      <c r="AE49" s="38"/>
      <c r="AF49" s="38"/>
      <c r="AG49" s="38"/>
      <c r="AH49" s="38"/>
      <c r="AI49" s="31" t="s">
        <v>33</v>
      </c>
      <c r="AJ49" s="38"/>
      <c r="AK49" s="38"/>
      <c r="AL49" s="38"/>
      <c r="AM49" s="67" t="str">
        <f>IF(E17="","",E17)</f>
        <v>DIPRO, spol s r.o.</v>
      </c>
      <c r="AN49" s="38"/>
      <c r="AO49" s="38"/>
      <c r="AP49" s="38"/>
      <c r="AQ49" s="38"/>
      <c r="AR49" s="42"/>
      <c r="AS49" s="68" t="s">
        <v>55</v>
      </c>
      <c r="AT49" s="69"/>
      <c r="AU49" s="70"/>
      <c r="AV49" s="70"/>
      <c r="AW49" s="70"/>
      <c r="AX49" s="70"/>
      <c r="AY49" s="70"/>
      <c r="AZ49" s="70"/>
      <c r="BA49" s="70"/>
      <c r="BB49" s="70"/>
      <c r="BC49" s="70"/>
      <c r="BD49" s="71"/>
    </row>
    <row r="50" s="1" customFormat="1" ht="13.65" customHeight="1">
      <c r="B50" s="37"/>
      <c r="C50" s="31" t="s">
        <v>31</v>
      </c>
      <c r="D50" s="38"/>
      <c r="E50" s="38"/>
      <c r="F50" s="38"/>
      <c r="G50" s="38"/>
      <c r="H50" s="38"/>
      <c r="I50" s="38"/>
      <c r="J50" s="38"/>
      <c r="K50" s="38"/>
      <c r="L50" s="38"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38</v>
      </c>
      <c r="AJ50" s="38"/>
      <c r="AK50" s="38"/>
      <c r="AL50" s="38"/>
      <c r="AM50" s="67" t="str">
        <f>IF(E20="","",E20)</f>
        <v xml:space="preserve"> </v>
      </c>
      <c r="AN50" s="38"/>
      <c r="AO50" s="38"/>
      <c r="AP50" s="38"/>
      <c r="AQ50" s="38"/>
      <c r="AR50" s="42"/>
      <c r="AS50" s="72"/>
      <c r="AT50" s="73"/>
      <c r="AU50" s="74"/>
      <c r="AV50" s="74"/>
      <c r="AW50" s="74"/>
      <c r="AX50" s="74"/>
      <c r="AY50" s="74"/>
      <c r="AZ50" s="74"/>
      <c r="BA50" s="74"/>
      <c r="BB50" s="74"/>
      <c r="BC50" s="74"/>
      <c r="BD50" s="75"/>
    </row>
    <row r="51" s="1" customFormat="1" ht="10.8" customHeight="1">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2"/>
      <c r="AS51" s="76"/>
      <c r="AT51" s="77"/>
      <c r="AU51" s="78"/>
      <c r="AV51" s="78"/>
      <c r="AW51" s="78"/>
      <c r="AX51" s="78"/>
      <c r="AY51" s="78"/>
      <c r="AZ51" s="78"/>
      <c r="BA51" s="78"/>
      <c r="BB51" s="78"/>
      <c r="BC51" s="78"/>
      <c r="BD51" s="79"/>
    </row>
    <row r="52" s="1" customFormat="1" ht="29.28" customHeight="1">
      <c r="B52" s="37"/>
      <c r="C52" s="80" t="s">
        <v>56</v>
      </c>
      <c r="D52" s="81"/>
      <c r="E52" s="81"/>
      <c r="F52" s="81"/>
      <c r="G52" s="81"/>
      <c r="H52" s="82"/>
      <c r="I52" s="83" t="s">
        <v>57</v>
      </c>
      <c r="J52" s="81"/>
      <c r="K52" s="81"/>
      <c r="L52" s="81"/>
      <c r="M52" s="81"/>
      <c r="N52" s="81"/>
      <c r="O52" s="81"/>
      <c r="P52" s="81"/>
      <c r="Q52" s="81"/>
      <c r="R52" s="81"/>
      <c r="S52" s="81"/>
      <c r="T52" s="81"/>
      <c r="U52" s="81"/>
      <c r="V52" s="81"/>
      <c r="W52" s="81"/>
      <c r="X52" s="81"/>
      <c r="Y52" s="81"/>
      <c r="Z52" s="81"/>
      <c r="AA52" s="81"/>
      <c r="AB52" s="81"/>
      <c r="AC52" s="81"/>
      <c r="AD52" s="81"/>
      <c r="AE52" s="81"/>
      <c r="AF52" s="81"/>
      <c r="AG52" s="84" t="s">
        <v>58</v>
      </c>
      <c r="AH52" s="81"/>
      <c r="AI52" s="81"/>
      <c r="AJ52" s="81"/>
      <c r="AK52" s="81"/>
      <c r="AL52" s="81"/>
      <c r="AM52" s="81"/>
      <c r="AN52" s="83" t="s">
        <v>59</v>
      </c>
      <c r="AO52" s="81"/>
      <c r="AP52" s="81"/>
      <c r="AQ52" s="85" t="s">
        <v>60</v>
      </c>
      <c r="AR52" s="42"/>
      <c r="AS52" s="86" t="s">
        <v>61</v>
      </c>
      <c r="AT52" s="87" t="s">
        <v>62</v>
      </c>
      <c r="AU52" s="87" t="s">
        <v>63</v>
      </c>
      <c r="AV52" s="87" t="s">
        <v>64</v>
      </c>
      <c r="AW52" s="87" t="s">
        <v>65</v>
      </c>
      <c r="AX52" s="87" t="s">
        <v>66</v>
      </c>
      <c r="AY52" s="87" t="s">
        <v>67</v>
      </c>
      <c r="AZ52" s="87" t="s">
        <v>68</v>
      </c>
      <c r="BA52" s="87" t="s">
        <v>69</v>
      </c>
      <c r="BB52" s="87" t="s">
        <v>70</v>
      </c>
      <c r="BC52" s="87" t="s">
        <v>71</v>
      </c>
      <c r="BD52" s="88" t="s">
        <v>72</v>
      </c>
    </row>
    <row r="53" s="1" customFormat="1" ht="10.8" customHeight="1">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2"/>
      <c r="AS53" s="89"/>
      <c r="AT53" s="90"/>
      <c r="AU53" s="90"/>
      <c r="AV53" s="90"/>
      <c r="AW53" s="90"/>
      <c r="AX53" s="90"/>
      <c r="AY53" s="90"/>
      <c r="AZ53" s="90"/>
      <c r="BA53" s="90"/>
      <c r="BB53" s="90"/>
      <c r="BC53" s="90"/>
      <c r="BD53" s="91"/>
    </row>
    <row r="54" s="4" customFormat="1" ht="32.4" customHeight="1">
      <c r="B54" s="92"/>
      <c r="C54" s="93" t="s">
        <v>73</v>
      </c>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5">
        <f>ROUND(SUM(AG55:AG57),2)</f>
        <v>0</v>
      </c>
      <c r="AH54" s="95"/>
      <c r="AI54" s="95"/>
      <c r="AJ54" s="95"/>
      <c r="AK54" s="95"/>
      <c r="AL54" s="95"/>
      <c r="AM54" s="95"/>
      <c r="AN54" s="96">
        <f>SUM(AG54,AT54)</f>
        <v>0</v>
      </c>
      <c r="AO54" s="96"/>
      <c r="AP54" s="96"/>
      <c r="AQ54" s="97" t="s">
        <v>19</v>
      </c>
      <c r="AR54" s="98"/>
      <c r="AS54" s="99">
        <f>ROUND(SUM(AS55:AS57),2)</f>
        <v>0</v>
      </c>
      <c r="AT54" s="100">
        <f>ROUND(SUM(AV54:AW54),2)</f>
        <v>0</v>
      </c>
      <c r="AU54" s="101">
        <f>ROUND(SUM(AU55:AU57),5)</f>
        <v>0</v>
      </c>
      <c r="AV54" s="100">
        <f>ROUND(AZ54*L29,2)</f>
        <v>0</v>
      </c>
      <c r="AW54" s="100">
        <f>ROUND(BA54*L30,2)</f>
        <v>0</v>
      </c>
      <c r="AX54" s="100">
        <f>ROUND(BB54*L29,2)</f>
        <v>0</v>
      </c>
      <c r="AY54" s="100">
        <f>ROUND(BC54*L30,2)</f>
        <v>0</v>
      </c>
      <c r="AZ54" s="100">
        <f>ROUND(SUM(AZ55:AZ57),2)</f>
        <v>0</v>
      </c>
      <c r="BA54" s="100">
        <f>ROUND(SUM(BA55:BA57),2)</f>
        <v>0</v>
      </c>
      <c r="BB54" s="100">
        <f>ROUND(SUM(BB55:BB57),2)</f>
        <v>0</v>
      </c>
      <c r="BC54" s="100">
        <f>ROUND(SUM(BC55:BC57),2)</f>
        <v>0</v>
      </c>
      <c r="BD54" s="102">
        <f>ROUND(SUM(BD55:BD57),2)</f>
        <v>0</v>
      </c>
      <c r="BS54" s="103" t="s">
        <v>74</v>
      </c>
      <c r="BT54" s="103" t="s">
        <v>75</v>
      </c>
      <c r="BU54" s="104" t="s">
        <v>76</v>
      </c>
      <c r="BV54" s="103" t="s">
        <v>77</v>
      </c>
      <c r="BW54" s="103" t="s">
        <v>5</v>
      </c>
      <c r="BX54" s="103" t="s">
        <v>78</v>
      </c>
      <c r="CL54" s="103" t="s">
        <v>19</v>
      </c>
    </row>
    <row r="55" s="5" customFormat="1" ht="27" customHeight="1">
      <c r="A55" s="105" t="s">
        <v>79</v>
      </c>
      <c r="B55" s="106"/>
      <c r="C55" s="107"/>
      <c r="D55" s="108" t="s">
        <v>80</v>
      </c>
      <c r="E55" s="108"/>
      <c r="F55" s="108"/>
      <c r="G55" s="108"/>
      <c r="H55" s="108"/>
      <c r="I55" s="109"/>
      <c r="J55" s="108" t="s">
        <v>81</v>
      </c>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10">
        <f>'SO 100.1 - Etapa z centra'!J30</f>
        <v>0</v>
      </c>
      <c r="AH55" s="109"/>
      <c r="AI55" s="109"/>
      <c r="AJ55" s="109"/>
      <c r="AK55" s="109"/>
      <c r="AL55" s="109"/>
      <c r="AM55" s="109"/>
      <c r="AN55" s="110">
        <f>SUM(AG55,AT55)</f>
        <v>0</v>
      </c>
      <c r="AO55" s="109"/>
      <c r="AP55" s="109"/>
      <c r="AQ55" s="111" t="s">
        <v>82</v>
      </c>
      <c r="AR55" s="112"/>
      <c r="AS55" s="113">
        <v>0</v>
      </c>
      <c r="AT55" s="114">
        <f>ROUND(SUM(AV55:AW55),2)</f>
        <v>0</v>
      </c>
      <c r="AU55" s="115">
        <f>'SO 100.1 - Etapa z centra'!P86</f>
        <v>0</v>
      </c>
      <c r="AV55" s="114">
        <f>'SO 100.1 - Etapa z centra'!J33</f>
        <v>0</v>
      </c>
      <c r="AW55" s="114">
        <f>'SO 100.1 - Etapa z centra'!J34</f>
        <v>0</v>
      </c>
      <c r="AX55" s="114">
        <f>'SO 100.1 - Etapa z centra'!J35</f>
        <v>0</v>
      </c>
      <c r="AY55" s="114">
        <f>'SO 100.1 - Etapa z centra'!J36</f>
        <v>0</v>
      </c>
      <c r="AZ55" s="114">
        <f>'SO 100.1 - Etapa z centra'!F33</f>
        <v>0</v>
      </c>
      <c r="BA55" s="114">
        <f>'SO 100.1 - Etapa z centra'!F34</f>
        <v>0</v>
      </c>
      <c r="BB55" s="114">
        <f>'SO 100.1 - Etapa z centra'!F35</f>
        <v>0</v>
      </c>
      <c r="BC55" s="114">
        <f>'SO 100.1 - Etapa z centra'!F36</f>
        <v>0</v>
      </c>
      <c r="BD55" s="116">
        <f>'SO 100.1 - Etapa z centra'!F37</f>
        <v>0</v>
      </c>
      <c r="BT55" s="117" t="s">
        <v>14</v>
      </c>
      <c r="BV55" s="117" t="s">
        <v>77</v>
      </c>
      <c r="BW55" s="117" t="s">
        <v>83</v>
      </c>
      <c r="BX55" s="117" t="s">
        <v>5</v>
      </c>
      <c r="CL55" s="117" t="s">
        <v>19</v>
      </c>
      <c r="CM55" s="117" t="s">
        <v>84</v>
      </c>
    </row>
    <row r="56" s="5" customFormat="1" ht="27" customHeight="1">
      <c r="A56" s="105" t="s">
        <v>79</v>
      </c>
      <c r="B56" s="106"/>
      <c r="C56" s="107"/>
      <c r="D56" s="108" t="s">
        <v>85</v>
      </c>
      <c r="E56" s="108"/>
      <c r="F56" s="108"/>
      <c r="G56" s="108"/>
      <c r="H56" s="108"/>
      <c r="I56" s="109"/>
      <c r="J56" s="108" t="s">
        <v>86</v>
      </c>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10">
        <f>'SO 100.2 - Etapa do centra'!J30</f>
        <v>0</v>
      </c>
      <c r="AH56" s="109"/>
      <c r="AI56" s="109"/>
      <c r="AJ56" s="109"/>
      <c r="AK56" s="109"/>
      <c r="AL56" s="109"/>
      <c r="AM56" s="109"/>
      <c r="AN56" s="110">
        <f>SUM(AG56,AT56)</f>
        <v>0</v>
      </c>
      <c r="AO56" s="109"/>
      <c r="AP56" s="109"/>
      <c r="AQ56" s="111" t="s">
        <v>82</v>
      </c>
      <c r="AR56" s="112"/>
      <c r="AS56" s="113">
        <v>0</v>
      </c>
      <c r="AT56" s="114">
        <f>ROUND(SUM(AV56:AW56),2)</f>
        <v>0</v>
      </c>
      <c r="AU56" s="115">
        <f>'SO 100.2 - Etapa do centra'!P84</f>
        <v>0</v>
      </c>
      <c r="AV56" s="114">
        <f>'SO 100.2 - Etapa do centra'!J33</f>
        <v>0</v>
      </c>
      <c r="AW56" s="114">
        <f>'SO 100.2 - Etapa do centra'!J34</f>
        <v>0</v>
      </c>
      <c r="AX56" s="114">
        <f>'SO 100.2 - Etapa do centra'!J35</f>
        <v>0</v>
      </c>
      <c r="AY56" s="114">
        <f>'SO 100.2 - Etapa do centra'!J36</f>
        <v>0</v>
      </c>
      <c r="AZ56" s="114">
        <f>'SO 100.2 - Etapa do centra'!F33</f>
        <v>0</v>
      </c>
      <c r="BA56" s="114">
        <f>'SO 100.2 - Etapa do centra'!F34</f>
        <v>0</v>
      </c>
      <c r="BB56" s="114">
        <f>'SO 100.2 - Etapa do centra'!F35</f>
        <v>0</v>
      </c>
      <c r="BC56" s="114">
        <f>'SO 100.2 - Etapa do centra'!F36</f>
        <v>0</v>
      </c>
      <c r="BD56" s="116">
        <f>'SO 100.2 - Etapa do centra'!F37</f>
        <v>0</v>
      </c>
      <c r="BT56" s="117" t="s">
        <v>14</v>
      </c>
      <c r="BV56" s="117" t="s">
        <v>77</v>
      </c>
      <c r="BW56" s="117" t="s">
        <v>87</v>
      </c>
      <c r="BX56" s="117" t="s">
        <v>5</v>
      </c>
      <c r="CL56" s="117" t="s">
        <v>19</v>
      </c>
      <c r="CM56" s="117" t="s">
        <v>84</v>
      </c>
    </row>
    <row r="57" s="5" customFormat="1" ht="16.5" customHeight="1">
      <c r="A57" s="105" t="s">
        <v>79</v>
      </c>
      <c r="B57" s="106"/>
      <c r="C57" s="107"/>
      <c r="D57" s="108" t="s">
        <v>88</v>
      </c>
      <c r="E57" s="108"/>
      <c r="F57" s="108"/>
      <c r="G57" s="108"/>
      <c r="H57" s="108"/>
      <c r="I57" s="109"/>
      <c r="J57" s="108" t="s">
        <v>89</v>
      </c>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10">
        <f>'VRN - Vedlejší rozpočtové...'!J30</f>
        <v>0</v>
      </c>
      <c r="AH57" s="109"/>
      <c r="AI57" s="109"/>
      <c r="AJ57" s="109"/>
      <c r="AK57" s="109"/>
      <c r="AL57" s="109"/>
      <c r="AM57" s="109"/>
      <c r="AN57" s="110">
        <f>SUM(AG57,AT57)</f>
        <v>0</v>
      </c>
      <c r="AO57" s="109"/>
      <c r="AP57" s="109"/>
      <c r="AQ57" s="111" t="s">
        <v>82</v>
      </c>
      <c r="AR57" s="112"/>
      <c r="AS57" s="118">
        <v>0</v>
      </c>
      <c r="AT57" s="119">
        <f>ROUND(SUM(AV57:AW57),2)</f>
        <v>0</v>
      </c>
      <c r="AU57" s="120">
        <f>'VRN - Vedlejší rozpočtové...'!P85</f>
        <v>0</v>
      </c>
      <c r="AV57" s="119">
        <f>'VRN - Vedlejší rozpočtové...'!J33</f>
        <v>0</v>
      </c>
      <c r="AW57" s="119">
        <f>'VRN - Vedlejší rozpočtové...'!J34</f>
        <v>0</v>
      </c>
      <c r="AX57" s="119">
        <f>'VRN - Vedlejší rozpočtové...'!J35</f>
        <v>0</v>
      </c>
      <c r="AY57" s="119">
        <f>'VRN - Vedlejší rozpočtové...'!J36</f>
        <v>0</v>
      </c>
      <c r="AZ57" s="119">
        <f>'VRN - Vedlejší rozpočtové...'!F33</f>
        <v>0</v>
      </c>
      <c r="BA57" s="119">
        <f>'VRN - Vedlejší rozpočtové...'!F34</f>
        <v>0</v>
      </c>
      <c r="BB57" s="119">
        <f>'VRN - Vedlejší rozpočtové...'!F35</f>
        <v>0</v>
      </c>
      <c r="BC57" s="119">
        <f>'VRN - Vedlejší rozpočtové...'!F36</f>
        <v>0</v>
      </c>
      <c r="BD57" s="121">
        <f>'VRN - Vedlejší rozpočtové...'!F37</f>
        <v>0</v>
      </c>
      <c r="BT57" s="117" t="s">
        <v>14</v>
      </c>
      <c r="BV57" s="117" t="s">
        <v>77</v>
      </c>
      <c r="BW57" s="117" t="s">
        <v>90</v>
      </c>
      <c r="BX57" s="117" t="s">
        <v>5</v>
      </c>
      <c r="CL57" s="117" t="s">
        <v>19</v>
      </c>
      <c r="CM57" s="117" t="s">
        <v>84</v>
      </c>
    </row>
    <row r="58" s="1" customFormat="1" ht="30" customHeight="1">
      <c r="B58" s="37"/>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42"/>
    </row>
    <row r="59" s="1" customFormat="1" ht="6.96" customHeight="1">
      <c r="B59" s="56"/>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42"/>
    </row>
  </sheetData>
  <sheetProtection sheet="1" formatColumns="0" formatRows="0" objects="1" scenarios="1" spinCount="100000" saltValue="FldWip0bjc3xr7ITkbJJvtgHd15zBqqV/BB/vVgpi9AwjvS9sUTRHa8UTnOkuVu86jVUtXKtWSv4+Pdfcpm3bA==" hashValue="QvPZkavHEw3BhfazZJhui9VUSEyBO+Q/Kayy6OPjJ9pIXxr23xTanoyTGyMFFnjfxOyFEjc1e/W/gWYwIidxDw==" algorithmName="SHA-512" password="CC35"/>
  <mergeCells count="50">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52:AP52"/>
    <mergeCell ref="AG52:AM52"/>
    <mergeCell ref="AN55:AP55"/>
    <mergeCell ref="AG55:AM55"/>
    <mergeCell ref="AN56:AP56"/>
    <mergeCell ref="AG56:AM56"/>
    <mergeCell ref="AN57:AP57"/>
    <mergeCell ref="AG57:AM57"/>
    <mergeCell ref="AG54:AM54"/>
    <mergeCell ref="AN54:AP54"/>
    <mergeCell ref="C52:G52"/>
    <mergeCell ref="I52:AF52"/>
    <mergeCell ref="D55:H55"/>
    <mergeCell ref="J55:AF55"/>
    <mergeCell ref="D56:H56"/>
    <mergeCell ref="J56:AF56"/>
    <mergeCell ref="D57:H57"/>
    <mergeCell ref="J57:AF57"/>
  </mergeCells>
  <hyperlinks>
    <hyperlink ref="A55" location="'SO 100.1 - Etapa z centra'!C2" display="/"/>
    <hyperlink ref="A56" location="'SO 100.2 - Etapa do centra'!C2" display="/"/>
    <hyperlink ref="A57" location="'VRN - Vedlejší rozpočtové...'!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2"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83</v>
      </c>
      <c r="AZ2" s="123" t="s">
        <v>91</v>
      </c>
      <c r="BA2" s="123" t="s">
        <v>92</v>
      </c>
      <c r="BB2" s="123" t="s">
        <v>93</v>
      </c>
      <c r="BC2" s="123" t="s">
        <v>94</v>
      </c>
      <c r="BD2" s="123" t="s">
        <v>84</v>
      </c>
    </row>
    <row r="3" ht="6.96" customHeight="1">
      <c r="B3" s="124"/>
      <c r="C3" s="125"/>
      <c r="D3" s="125"/>
      <c r="E3" s="125"/>
      <c r="F3" s="125"/>
      <c r="G3" s="125"/>
      <c r="H3" s="125"/>
      <c r="I3" s="126"/>
      <c r="J3" s="125"/>
      <c r="K3" s="125"/>
      <c r="L3" s="19"/>
      <c r="AT3" s="16" t="s">
        <v>84</v>
      </c>
      <c r="AZ3" s="123" t="s">
        <v>95</v>
      </c>
      <c r="BA3" s="123" t="s">
        <v>96</v>
      </c>
      <c r="BB3" s="123" t="s">
        <v>93</v>
      </c>
      <c r="BC3" s="123" t="s">
        <v>97</v>
      </c>
      <c r="BD3" s="123" t="s">
        <v>84</v>
      </c>
    </row>
    <row r="4" ht="24.96" customHeight="1">
      <c r="B4" s="19"/>
      <c r="D4" s="127" t="s">
        <v>98</v>
      </c>
      <c r="L4" s="19"/>
      <c r="M4" s="23" t="s">
        <v>10</v>
      </c>
      <c r="AT4" s="16" t="s">
        <v>4</v>
      </c>
      <c r="AZ4" s="123" t="s">
        <v>99</v>
      </c>
      <c r="BA4" s="123" t="s">
        <v>100</v>
      </c>
      <c r="BB4" s="123" t="s">
        <v>101</v>
      </c>
      <c r="BC4" s="123" t="s">
        <v>102</v>
      </c>
      <c r="BD4" s="123" t="s">
        <v>84</v>
      </c>
    </row>
    <row r="5" ht="6.96" customHeight="1">
      <c r="B5" s="19"/>
      <c r="L5" s="19"/>
      <c r="AZ5" s="123" t="s">
        <v>103</v>
      </c>
      <c r="BA5" s="123" t="s">
        <v>104</v>
      </c>
      <c r="BB5" s="123" t="s">
        <v>101</v>
      </c>
      <c r="BC5" s="123" t="s">
        <v>105</v>
      </c>
      <c r="BD5" s="123" t="s">
        <v>84</v>
      </c>
    </row>
    <row r="6" ht="12" customHeight="1">
      <c r="B6" s="19"/>
      <c r="D6" s="128" t="s">
        <v>16</v>
      </c>
      <c r="L6" s="19"/>
      <c r="AZ6" s="123" t="s">
        <v>106</v>
      </c>
      <c r="BA6" s="123" t="s">
        <v>107</v>
      </c>
      <c r="BB6" s="123" t="s">
        <v>93</v>
      </c>
      <c r="BC6" s="123" t="s">
        <v>108</v>
      </c>
      <c r="BD6" s="123" t="s">
        <v>84</v>
      </c>
    </row>
    <row r="7" ht="16.5" customHeight="1">
      <c r="B7" s="19"/>
      <c r="E7" s="129" t="str">
        <f>'Rekapitulace stavby'!K6</f>
        <v>Jižní spojka - svodidla, č. akce 1031, Praha 4</v>
      </c>
      <c r="F7" s="128"/>
      <c r="G7" s="128"/>
      <c r="H7" s="128"/>
      <c r="L7" s="19"/>
      <c r="AZ7" s="123" t="s">
        <v>109</v>
      </c>
      <c r="BA7" s="123" t="s">
        <v>110</v>
      </c>
      <c r="BB7" s="123" t="s">
        <v>111</v>
      </c>
      <c r="BC7" s="123" t="s">
        <v>112</v>
      </c>
      <c r="BD7" s="123" t="s">
        <v>84</v>
      </c>
    </row>
    <row r="8" s="1" customFormat="1" ht="12" customHeight="1">
      <c r="B8" s="42"/>
      <c r="D8" s="128" t="s">
        <v>113</v>
      </c>
      <c r="I8" s="130"/>
      <c r="L8" s="42"/>
      <c r="AZ8" s="123" t="s">
        <v>114</v>
      </c>
      <c r="BA8" s="123" t="s">
        <v>115</v>
      </c>
      <c r="BB8" s="123" t="s">
        <v>111</v>
      </c>
      <c r="BC8" s="123" t="s">
        <v>116</v>
      </c>
      <c r="BD8" s="123" t="s">
        <v>84</v>
      </c>
    </row>
    <row r="9" s="1" customFormat="1" ht="36.96" customHeight="1">
      <c r="B9" s="42"/>
      <c r="E9" s="131" t="s">
        <v>117</v>
      </c>
      <c r="F9" s="1"/>
      <c r="G9" s="1"/>
      <c r="H9" s="1"/>
      <c r="I9" s="130"/>
      <c r="L9" s="42"/>
      <c r="AZ9" s="123" t="s">
        <v>118</v>
      </c>
      <c r="BA9" s="123" t="s">
        <v>119</v>
      </c>
      <c r="BB9" s="123" t="s">
        <v>101</v>
      </c>
      <c r="BC9" s="123" t="s">
        <v>120</v>
      </c>
      <c r="BD9" s="123" t="s">
        <v>84</v>
      </c>
    </row>
    <row r="10" s="1" customFormat="1">
      <c r="B10" s="42"/>
      <c r="I10" s="130"/>
      <c r="L10" s="42"/>
      <c r="AZ10" s="123" t="s">
        <v>121</v>
      </c>
      <c r="BA10" s="123" t="s">
        <v>122</v>
      </c>
      <c r="BB10" s="123" t="s">
        <v>101</v>
      </c>
      <c r="BC10" s="123" t="s">
        <v>123</v>
      </c>
      <c r="BD10" s="123" t="s">
        <v>84</v>
      </c>
    </row>
    <row r="11" s="1" customFormat="1" ht="12" customHeight="1">
      <c r="B11" s="42"/>
      <c r="D11" s="128" t="s">
        <v>18</v>
      </c>
      <c r="F11" s="16" t="s">
        <v>19</v>
      </c>
      <c r="I11" s="132" t="s">
        <v>20</v>
      </c>
      <c r="J11" s="16" t="s">
        <v>19</v>
      </c>
      <c r="L11" s="42"/>
      <c r="AZ11" s="123" t="s">
        <v>124</v>
      </c>
      <c r="BA11" s="123" t="s">
        <v>124</v>
      </c>
      <c r="BB11" s="123" t="s">
        <v>93</v>
      </c>
      <c r="BC11" s="123" t="s">
        <v>125</v>
      </c>
      <c r="BD11" s="123" t="s">
        <v>84</v>
      </c>
    </row>
    <row r="12" s="1" customFormat="1" ht="12" customHeight="1">
      <c r="B12" s="42"/>
      <c r="D12" s="128" t="s">
        <v>21</v>
      </c>
      <c r="F12" s="16" t="s">
        <v>22</v>
      </c>
      <c r="I12" s="132" t="s">
        <v>23</v>
      </c>
      <c r="J12" s="133" t="str">
        <f>'Rekapitulace stavby'!AN8</f>
        <v>15. 10. 2018</v>
      </c>
      <c r="L12" s="42"/>
      <c r="AZ12" s="123" t="s">
        <v>126</v>
      </c>
      <c r="BA12" s="123" t="s">
        <v>127</v>
      </c>
      <c r="BB12" s="123" t="s">
        <v>93</v>
      </c>
      <c r="BC12" s="123" t="s">
        <v>128</v>
      </c>
      <c r="BD12" s="123" t="s">
        <v>84</v>
      </c>
    </row>
    <row r="13" s="1" customFormat="1" ht="10.8" customHeight="1">
      <c r="B13" s="42"/>
      <c r="I13" s="130"/>
      <c r="L13" s="42"/>
      <c r="AZ13" s="123" t="s">
        <v>129</v>
      </c>
      <c r="BA13" s="123" t="s">
        <v>130</v>
      </c>
      <c r="BB13" s="123" t="s">
        <v>101</v>
      </c>
      <c r="BC13" s="123" t="s">
        <v>131</v>
      </c>
      <c r="BD13" s="123" t="s">
        <v>84</v>
      </c>
    </row>
    <row r="14" s="1" customFormat="1" ht="12" customHeight="1">
      <c r="B14" s="42"/>
      <c r="D14" s="128" t="s">
        <v>25</v>
      </c>
      <c r="I14" s="132" t="s">
        <v>26</v>
      </c>
      <c r="J14" s="16" t="s">
        <v>27</v>
      </c>
      <c r="L14" s="42"/>
      <c r="AZ14" s="123" t="s">
        <v>132</v>
      </c>
      <c r="BA14" s="123" t="s">
        <v>133</v>
      </c>
      <c r="BB14" s="123" t="s">
        <v>111</v>
      </c>
      <c r="BC14" s="123" t="s">
        <v>134</v>
      </c>
      <c r="BD14" s="123" t="s">
        <v>84</v>
      </c>
    </row>
    <row r="15" s="1" customFormat="1" ht="18" customHeight="1">
      <c r="B15" s="42"/>
      <c r="E15" s="16" t="s">
        <v>28</v>
      </c>
      <c r="I15" s="132" t="s">
        <v>29</v>
      </c>
      <c r="J15" s="16" t="s">
        <v>30</v>
      </c>
      <c r="L15" s="42"/>
      <c r="AZ15" s="123" t="s">
        <v>135</v>
      </c>
      <c r="BA15" s="123" t="s">
        <v>135</v>
      </c>
      <c r="BB15" s="123" t="s">
        <v>136</v>
      </c>
      <c r="BC15" s="123" t="s">
        <v>137</v>
      </c>
      <c r="BD15" s="123" t="s">
        <v>84</v>
      </c>
    </row>
    <row r="16" s="1" customFormat="1" ht="6.96" customHeight="1">
      <c r="B16" s="42"/>
      <c r="I16" s="130"/>
      <c r="L16" s="42"/>
      <c r="AZ16" s="123" t="s">
        <v>138</v>
      </c>
      <c r="BA16" s="123" t="s">
        <v>139</v>
      </c>
      <c r="BB16" s="123" t="s">
        <v>136</v>
      </c>
      <c r="BC16" s="123" t="s">
        <v>140</v>
      </c>
      <c r="BD16" s="123" t="s">
        <v>84</v>
      </c>
    </row>
    <row r="17" s="1" customFormat="1" ht="12" customHeight="1">
      <c r="B17" s="42"/>
      <c r="D17" s="128" t="s">
        <v>31</v>
      </c>
      <c r="I17" s="132" t="s">
        <v>26</v>
      </c>
      <c r="J17" s="32" t="str">
        <f>'Rekapitulace stavby'!AN13</f>
        <v>Vyplň údaj</v>
      </c>
      <c r="L17" s="42"/>
      <c r="AZ17" s="123" t="s">
        <v>141</v>
      </c>
      <c r="BA17" s="123" t="s">
        <v>142</v>
      </c>
      <c r="BB17" s="123" t="s">
        <v>136</v>
      </c>
      <c r="BC17" s="123" t="s">
        <v>143</v>
      </c>
      <c r="BD17" s="123" t="s">
        <v>84</v>
      </c>
    </row>
    <row r="18" s="1" customFormat="1" ht="18" customHeight="1">
      <c r="B18" s="42"/>
      <c r="E18" s="32" t="str">
        <f>'Rekapitulace stavby'!E14</f>
        <v>Vyplň údaj</v>
      </c>
      <c r="F18" s="16"/>
      <c r="G18" s="16"/>
      <c r="H18" s="16"/>
      <c r="I18" s="132" t="s">
        <v>29</v>
      </c>
      <c r="J18" s="32" t="str">
        <f>'Rekapitulace stavby'!AN14</f>
        <v>Vyplň údaj</v>
      </c>
      <c r="L18" s="42"/>
      <c r="AZ18" s="123" t="s">
        <v>144</v>
      </c>
      <c r="BA18" s="123" t="s">
        <v>145</v>
      </c>
      <c r="BB18" s="123" t="s">
        <v>111</v>
      </c>
      <c r="BC18" s="123" t="s">
        <v>146</v>
      </c>
      <c r="BD18" s="123" t="s">
        <v>84</v>
      </c>
    </row>
    <row r="19" s="1" customFormat="1" ht="6.96" customHeight="1">
      <c r="B19" s="42"/>
      <c r="I19" s="130"/>
      <c r="L19" s="42"/>
      <c r="AZ19" s="123" t="s">
        <v>147</v>
      </c>
      <c r="BA19" s="123" t="s">
        <v>148</v>
      </c>
      <c r="BB19" s="123" t="s">
        <v>101</v>
      </c>
      <c r="BC19" s="123" t="s">
        <v>149</v>
      </c>
      <c r="BD19" s="123" t="s">
        <v>84</v>
      </c>
    </row>
    <row r="20" s="1" customFormat="1" ht="12" customHeight="1">
      <c r="B20" s="42"/>
      <c r="D20" s="128" t="s">
        <v>33</v>
      </c>
      <c r="I20" s="132" t="s">
        <v>26</v>
      </c>
      <c r="J20" s="16" t="s">
        <v>34</v>
      </c>
      <c r="L20" s="42"/>
    </row>
    <row r="21" s="1" customFormat="1" ht="18" customHeight="1">
      <c r="B21" s="42"/>
      <c r="E21" s="16" t="s">
        <v>35</v>
      </c>
      <c r="I21" s="132" t="s">
        <v>29</v>
      </c>
      <c r="J21" s="16" t="s">
        <v>36</v>
      </c>
      <c r="L21" s="42"/>
    </row>
    <row r="22" s="1" customFormat="1" ht="6.96" customHeight="1">
      <c r="B22" s="42"/>
      <c r="I22" s="130"/>
      <c r="L22" s="42"/>
    </row>
    <row r="23" s="1" customFormat="1" ht="12" customHeight="1">
      <c r="B23" s="42"/>
      <c r="D23" s="128" t="s">
        <v>38</v>
      </c>
      <c r="I23" s="132" t="s">
        <v>26</v>
      </c>
      <c r="J23" s="16" t="str">
        <f>IF('Rekapitulace stavby'!AN19="","",'Rekapitulace stavby'!AN19)</f>
        <v/>
      </c>
      <c r="L23" s="42"/>
    </row>
    <row r="24" s="1" customFormat="1" ht="18" customHeight="1">
      <c r="B24" s="42"/>
      <c r="E24" s="16" t="str">
        <f>IF('Rekapitulace stavby'!E20="","",'Rekapitulace stavby'!E20)</f>
        <v xml:space="preserve"> </v>
      </c>
      <c r="I24" s="132" t="s">
        <v>29</v>
      </c>
      <c r="J24" s="16" t="str">
        <f>IF('Rekapitulace stavby'!AN20="","",'Rekapitulace stavby'!AN20)</f>
        <v/>
      </c>
      <c r="L24" s="42"/>
    </row>
    <row r="25" s="1" customFormat="1" ht="6.96" customHeight="1">
      <c r="B25" s="42"/>
      <c r="I25" s="130"/>
      <c r="L25" s="42"/>
    </row>
    <row r="26" s="1" customFormat="1" ht="12" customHeight="1">
      <c r="B26" s="42"/>
      <c r="D26" s="128" t="s">
        <v>40</v>
      </c>
      <c r="I26" s="130"/>
      <c r="L26" s="42"/>
    </row>
    <row r="27" s="6" customFormat="1" ht="16.5" customHeight="1">
      <c r="B27" s="134"/>
      <c r="E27" s="135" t="s">
        <v>19</v>
      </c>
      <c r="F27" s="135"/>
      <c r="G27" s="135"/>
      <c r="H27" s="135"/>
      <c r="I27" s="136"/>
      <c r="L27" s="134"/>
    </row>
    <row r="28" s="1" customFormat="1" ht="6.96" customHeight="1">
      <c r="B28" s="42"/>
      <c r="I28" s="130"/>
      <c r="L28" s="42"/>
    </row>
    <row r="29" s="1" customFormat="1" ht="6.96" customHeight="1">
      <c r="B29" s="42"/>
      <c r="D29" s="70"/>
      <c r="E29" s="70"/>
      <c r="F29" s="70"/>
      <c r="G29" s="70"/>
      <c r="H29" s="70"/>
      <c r="I29" s="137"/>
      <c r="J29" s="70"/>
      <c r="K29" s="70"/>
      <c r="L29" s="42"/>
    </row>
    <row r="30" s="1" customFormat="1" ht="25.44" customHeight="1">
      <c r="B30" s="42"/>
      <c r="D30" s="138" t="s">
        <v>41</v>
      </c>
      <c r="I30" s="130"/>
      <c r="J30" s="139">
        <f>ROUND(J86, 2)</f>
        <v>0</v>
      </c>
      <c r="L30" s="42"/>
    </row>
    <row r="31" s="1" customFormat="1" ht="6.96" customHeight="1">
      <c r="B31" s="42"/>
      <c r="D31" s="70"/>
      <c r="E31" s="70"/>
      <c r="F31" s="70"/>
      <c r="G31" s="70"/>
      <c r="H31" s="70"/>
      <c r="I31" s="137"/>
      <c r="J31" s="70"/>
      <c r="K31" s="70"/>
      <c r="L31" s="42"/>
    </row>
    <row r="32" s="1" customFormat="1" ht="14.4" customHeight="1">
      <c r="B32" s="42"/>
      <c r="F32" s="140" t="s">
        <v>43</v>
      </c>
      <c r="I32" s="141" t="s">
        <v>42</v>
      </c>
      <c r="J32" s="140" t="s">
        <v>44</v>
      </c>
      <c r="L32" s="42"/>
    </row>
    <row r="33" s="1" customFormat="1" ht="14.4" customHeight="1">
      <c r="B33" s="42"/>
      <c r="D33" s="128" t="s">
        <v>45</v>
      </c>
      <c r="E33" s="128" t="s">
        <v>46</v>
      </c>
      <c r="F33" s="142">
        <f>ROUND((SUM(BE86:BE377)),  2)</f>
        <v>0</v>
      </c>
      <c r="I33" s="143">
        <v>0.20999999999999999</v>
      </c>
      <c r="J33" s="142">
        <f>ROUND(((SUM(BE86:BE377))*I33),  2)</f>
        <v>0</v>
      </c>
      <c r="L33" s="42"/>
    </row>
    <row r="34" s="1" customFormat="1" ht="14.4" customHeight="1">
      <c r="B34" s="42"/>
      <c r="E34" s="128" t="s">
        <v>47</v>
      </c>
      <c r="F34" s="142">
        <f>ROUND((SUM(BF86:BF377)),  2)</f>
        <v>0</v>
      </c>
      <c r="I34" s="143">
        <v>0.14999999999999999</v>
      </c>
      <c r="J34" s="142">
        <f>ROUND(((SUM(BF86:BF377))*I34),  2)</f>
        <v>0</v>
      </c>
      <c r="L34" s="42"/>
    </row>
    <row r="35" hidden="1" s="1" customFormat="1" ht="14.4" customHeight="1">
      <c r="B35" s="42"/>
      <c r="E35" s="128" t="s">
        <v>48</v>
      </c>
      <c r="F35" s="142">
        <f>ROUND((SUM(BG86:BG377)),  2)</f>
        <v>0</v>
      </c>
      <c r="I35" s="143">
        <v>0.20999999999999999</v>
      </c>
      <c r="J35" s="142">
        <f>0</f>
        <v>0</v>
      </c>
      <c r="L35" s="42"/>
    </row>
    <row r="36" hidden="1" s="1" customFormat="1" ht="14.4" customHeight="1">
      <c r="B36" s="42"/>
      <c r="E36" s="128" t="s">
        <v>49</v>
      </c>
      <c r="F36" s="142">
        <f>ROUND((SUM(BH86:BH377)),  2)</f>
        <v>0</v>
      </c>
      <c r="I36" s="143">
        <v>0.14999999999999999</v>
      </c>
      <c r="J36" s="142">
        <f>0</f>
        <v>0</v>
      </c>
      <c r="L36" s="42"/>
    </row>
    <row r="37" hidden="1" s="1" customFormat="1" ht="14.4" customHeight="1">
      <c r="B37" s="42"/>
      <c r="E37" s="128" t="s">
        <v>50</v>
      </c>
      <c r="F37" s="142">
        <f>ROUND((SUM(BI86:BI377)),  2)</f>
        <v>0</v>
      </c>
      <c r="I37" s="143">
        <v>0</v>
      </c>
      <c r="J37" s="142">
        <f>0</f>
        <v>0</v>
      </c>
      <c r="L37" s="42"/>
    </row>
    <row r="38" s="1" customFormat="1" ht="6.96" customHeight="1">
      <c r="B38" s="42"/>
      <c r="I38" s="130"/>
      <c r="L38" s="42"/>
    </row>
    <row r="39" s="1" customFormat="1" ht="25.44" customHeight="1">
      <c r="B39" s="42"/>
      <c r="C39" s="144"/>
      <c r="D39" s="145" t="s">
        <v>51</v>
      </c>
      <c r="E39" s="146"/>
      <c r="F39" s="146"/>
      <c r="G39" s="147" t="s">
        <v>52</v>
      </c>
      <c r="H39" s="148" t="s">
        <v>53</v>
      </c>
      <c r="I39" s="149"/>
      <c r="J39" s="150">
        <f>SUM(J30:J37)</f>
        <v>0</v>
      </c>
      <c r="K39" s="151"/>
      <c r="L39" s="42"/>
    </row>
    <row r="40" s="1" customFormat="1" ht="14.4" customHeight="1">
      <c r="B40" s="152"/>
      <c r="C40" s="153"/>
      <c r="D40" s="153"/>
      <c r="E40" s="153"/>
      <c r="F40" s="153"/>
      <c r="G40" s="153"/>
      <c r="H40" s="153"/>
      <c r="I40" s="154"/>
      <c r="J40" s="153"/>
      <c r="K40" s="153"/>
      <c r="L40" s="42"/>
    </row>
    <row r="44" s="1" customFormat="1" ht="6.96" customHeight="1">
      <c r="B44" s="155"/>
      <c r="C44" s="156"/>
      <c r="D44" s="156"/>
      <c r="E44" s="156"/>
      <c r="F44" s="156"/>
      <c r="G44" s="156"/>
      <c r="H44" s="156"/>
      <c r="I44" s="157"/>
      <c r="J44" s="156"/>
      <c r="K44" s="156"/>
      <c r="L44" s="42"/>
    </row>
    <row r="45" s="1" customFormat="1" ht="24.96" customHeight="1">
      <c r="B45" s="37"/>
      <c r="C45" s="22" t="s">
        <v>150</v>
      </c>
      <c r="D45" s="38"/>
      <c r="E45" s="38"/>
      <c r="F45" s="38"/>
      <c r="G45" s="38"/>
      <c r="H45" s="38"/>
      <c r="I45" s="130"/>
      <c r="J45" s="38"/>
      <c r="K45" s="38"/>
      <c r="L45" s="42"/>
    </row>
    <row r="46" s="1" customFormat="1" ht="6.96" customHeight="1">
      <c r="B46" s="37"/>
      <c r="C46" s="38"/>
      <c r="D46" s="38"/>
      <c r="E46" s="38"/>
      <c r="F46" s="38"/>
      <c r="G46" s="38"/>
      <c r="H46" s="38"/>
      <c r="I46" s="130"/>
      <c r="J46" s="38"/>
      <c r="K46" s="38"/>
      <c r="L46" s="42"/>
    </row>
    <row r="47" s="1" customFormat="1" ht="12" customHeight="1">
      <c r="B47" s="37"/>
      <c r="C47" s="31" t="s">
        <v>16</v>
      </c>
      <c r="D47" s="38"/>
      <c r="E47" s="38"/>
      <c r="F47" s="38"/>
      <c r="G47" s="38"/>
      <c r="H47" s="38"/>
      <c r="I47" s="130"/>
      <c r="J47" s="38"/>
      <c r="K47" s="38"/>
      <c r="L47" s="42"/>
    </row>
    <row r="48" s="1" customFormat="1" ht="16.5" customHeight="1">
      <c r="B48" s="37"/>
      <c r="C48" s="38"/>
      <c r="D48" s="38"/>
      <c r="E48" s="158" t="str">
        <f>E7</f>
        <v>Jižní spojka - svodidla, č. akce 1031, Praha 4</v>
      </c>
      <c r="F48" s="31"/>
      <c r="G48" s="31"/>
      <c r="H48" s="31"/>
      <c r="I48" s="130"/>
      <c r="J48" s="38"/>
      <c r="K48" s="38"/>
      <c r="L48" s="42"/>
    </row>
    <row r="49" s="1" customFormat="1" ht="12" customHeight="1">
      <c r="B49" s="37"/>
      <c r="C49" s="31" t="s">
        <v>113</v>
      </c>
      <c r="D49" s="38"/>
      <c r="E49" s="38"/>
      <c r="F49" s="38"/>
      <c r="G49" s="38"/>
      <c r="H49" s="38"/>
      <c r="I49" s="130"/>
      <c r="J49" s="38"/>
      <c r="K49" s="38"/>
      <c r="L49" s="42"/>
    </row>
    <row r="50" s="1" customFormat="1" ht="16.5" customHeight="1">
      <c r="B50" s="37"/>
      <c r="C50" s="38"/>
      <c r="D50" s="38"/>
      <c r="E50" s="63" t="str">
        <f>E9</f>
        <v>SO 100.1 - Etapa z centra</v>
      </c>
      <c r="F50" s="38"/>
      <c r="G50" s="38"/>
      <c r="H50" s="38"/>
      <c r="I50" s="130"/>
      <c r="J50" s="38"/>
      <c r="K50" s="38"/>
      <c r="L50" s="42"/>
    </row>
    <row r="51" s="1" customFormat="1" ht="6.96" customHeight="1">
      <c r="B51" s="37"/>
      <c r="C51" s="38"/>
      <c r="D51" s="38"/>
      <c r="E51" s="38"/>
      <c r="F51" s="38"/>
      <c r="G51" s="38"/>
      <c r="H51" s="38"/>
      <c r="I51" s="130"/>
      <c r="J51" s="38"/>
      <c r="K51" s="38"/>
      <c r="L51" s="42"/>
    </row>
    <row r="52" s="1" customFormat="1" ht="12" customHeight="1">
      <c r="B52" s="37"/>
      <c r="C52" s="31" t="s">
        <v>21</v>
      </c>
      <c r="D52" s="38"/>
      <c r="E52" s="38"/>
      <c r="F52" s="26" t="str">
        <f>F12</f>
        <v>Jižní spojka</v>
      </c>
      <c r="G52" s="38"/>
      <c r="H52" s="38"/>
      <c r="I52" s="132" t="s">
        <v>23</v>
      </c>
      <c r="J52" s="66" t="str">
        <f>IF(J12="","",J12)</f>
        <v>15. 10. 2018</v>
      </c>
      <c r="K52" s="38"/>
      <c r="L52" s="42"/>
    </row>
    <row r="53" s="1" customFormat="1" ht="6.96" customHeight="1">
      <c r="B53" s="37"/>
      <c r="C53" s="38"/>
      <c r="D53" s="38"/>
      <c r="E53" s="38"/>
      <c r="F53" s="38"/>
      <c r="G53" s="38"/>
      <c r="H53" s="38"/>
      <c r="I53" s="130"/>
      <c r="J53" s="38"/>
      <c r="K53" s="38"/>
      <c r="L53" s="42"/>
    </row>
    <row r="54" s="1" customFormat="1" ht="13.65" customHeight="1">
      <c r="B54" s="37"/>
      <c r="C54" s="31" t="s">
        <v>25</v>
      </c>
      <c r="D54" s="38"/>
      <c r="E54" s="38"/>
      <c r="F54" s="26" t="str">
        <f>E15</f>
        <v>Technická správa komunikací hl. m. Prahy a.s.</v>
      </c>
      <c r="G54" s="38"/>
      <c r="H54" s="38"/>
      <c r="I54" s="132" t="s">
        <v>33</v>
      </c>
      <c r="J54" s="35" t="str">
        <f>E21</f>
        <v>DIPRO, spol s r.o.</v>
      </c>
      <c r="K54" s="38"/>
      <c r="L54" s="42"/>
    </row>
    <row r="55" s="1" customFormat="1" ht="13.65" customHeight="1">
      <c r="B55" s="37"/>
      <c r="C55" s="31" t="s">
        <v>31</v>
      </c>
      <c r="D55" s="38"/>
      <c r="E55" s="38"/>
      <c r="F55" s="26" t="str">
        <f>IF(E18="","",E18)</f>
        <v>Vyplň údaj</v>
      </c>
      <c r="G55" s="38"/>
      <c r="H55" s="38"/>
      <c r="I55" s="132" t="s">
        <v>38</v>
      </c>
      <c r="J55" s="35" t="str">
        <f>E24</f>
        <v xml:space="preserve"> </v>
      </c>
      <c r="K55" s="38"/>
      <c r="L55" s="42"/>
    </row>
    <row r="56" s="1" customFormat="1" ht="10.32" customHeight="1">
      <c r="B56" s="37"/>
      <c r="C56" s="38"/>
      <c r="D56" s="38"/>
      <c r="E56" s="38"/>
      <c r="F56" s="38"/>
      <c r="G56" s="38"/>
      <c r="H56" s="38"/>
      <c r="I56" s="130"/>
      <c r="J56" s="38"/>
      <c r="K56" s="38"/>
      <c r="L56" s="42"/>
    </row>
    <row r="57" s="1" customFormat="1" ht="29.28" customHeight="1">
      <c r="B57" s="37"/>
      <c r="C57" s="159" t="s">
        <v>151</v>
      </c>
      <c r="D57" s="160"/>
      <c r="E57" s="160"/>
      <c r="F57" s="160"/>
      <c r="G57" s="160"/>
      <c r="H57" s="160"/>
      <c r="I57" s="161"/>
      <c r="J57" s="162" t="s">
        <v>152</v>
      </c>
      <c r="K57" s="160"/>
      <c r="L57" s="42"/>
    </row>
    <row r="58" s="1" customFormat="1" ht="10.32" customHeight="1">
      <c r="B58" s="37"/>
      <c r="C58" s="38"/>
      <c r="D58" s="38"/>
      <c r="E58" s="38"/>
      <c r="F58" s="38"/>
      <c r="G58" s="38"/>
      <c r="H58" s="38"/>
      <c r="I58" s="130"/>
      <c r="J58" s="38"/>
      <c r="K58" s="38"/>
      <c r="L58" s="42"/>
    </row>
    <row r="59" s="1" customFormat="1" ht="22.8" customHeight="1">
      <c r="B59" s="37"/>
      <c r="C59" s="163" t="s">
        <v>73</v>
      </c>
      <c r="D59" s="38"/>
      <c r="E59" s="38"/>
      <c r="F59" s="38"/>
      <c r="G59" s="38"/>
      <c r="H59" s="38"/>
      <c r="I59" s="130"/>
      <c r="J59" s="96">
        <f>J86</f>
        <v>0</v>
      </c>
      <c r="K59" s="38"/>
      <c r="L59" s="42"/>
      <c r="AU59" s="16" t="s">
        <v>153</v>
      </c>
    </row>
    <row r="60" s="7" customFormat="1" ht="24.96" customHeight="1">
      <c r="B60" s="164"/>
      <c r="C60" s="165"/>
      <c r="D60" s="166" t="s">
        <v>154</v>
      </c>
      <c r="E60" s="167"/>
      <c r="F60" s="167"/>
      <c r="G60" s="167"/>
      <c r="H60" s="167"/>
      <c r="I60" s="168"/>
      <c r="J60" s="169">
        <f>J87</f>
        <v>0</v>
      </c>
      <c r="K60" s="165"/>
      <c r="L60" s="170"/>
    </row>
    <row r="61" s="8" customFormat="1" ht="19.92" customHeight="1">
      <c r="B61" s="171"/>
      <c r="C61" s="172"/>
      <c r="D61" s="173" t="s">
        <v>155</v>
      </c>
      <c r="E61" s="174"/>
      <c r="F61" s="174"/>
      <c r="G61" s="174"/>
      <c r="H61" s="174"/>
      <c r="I61" s="175"/>
      <c r="J61" s="176">
        <f>J88</f>
        <v>0</v>
      </c>
      <c r="K61" s="172"/>
      <c r="L61" s="177"/>
    </row>
    <row r="62" s="8" customFormat="1" ht="19.92" customHeight="1">
      <c r="B62" s="171"/>
      <c r="C62" s="172"/>
      <c r="D62" s="173" t="s">
        <v>156</v>
      </c>
      <c r="E62" s="174"/>
      <c r="F62" s="174"/>
      <c r="G62" s="174"/>
      <c r="H62" s="174"/>
      <c r="I62" s="175"/>
      <c r="J62" s="176">
        <f>J152</f>
        <v>0</v>
      </c>
      <c r="K62" s="172"/>
      <c r="L62" s="177"/>
    </row>
    <row r="63" s="8" customFormat="1" ht="19.92" customHeight="1">
      <c r="B63" s="171"/>
      <c r="C63" s="172"/>
      <c r="D63" s="173" t="s">
        <v>157</v>
      </c>
      <c r="E63" s="174"/>
      <c r="F63" s="174"/>
      <c r="G63" s="174"/>
      <c r="H63" s="174"/>
      <c r="I63" s="175"/>
      <c r="J63" s="176">
        <f>J181</f>
        <v>0</v>
      </c>
      <c r="K63" s="172"/>
      <c r="L63" s="177"/>
    </row>
    <row r="64" s="8" customFormat="1" ht="19.92" customHeight="1">
      <c r="B64" s="171"/>
      <c r="C64" s="172"/>
      <c r="D64" s="173" t="s">
        <v>158</v>
      </c>
      <c r="E64" s="174"/>
      <c r="F64" s="174"/>
      <c r="G64" s="174"/>
      <c r="H64" s="174"/>
      <c r="I64" s="175"/>
      <c r="J64" s="176">
        <f>J191</f>
        <v>0</v>
      </c>
      <c r="K64" s="172"/>
      <c r="L64" s="177"/>
    </row>
    <row r="65" s="8" customFormat="1" ht="19.92" customHeight="1">
      <c r="B65" s="171"/>
      <c r="C65" s="172"/>
      <c r="D65" s="173" t="s">
        <v>159</v>
      </c>
      <c r="E65" s="174"/>
      <c r="F65" s="174"/>
      <c r="G65" s="174"/>
      <c r="H65" s="174"/>
      <c r="I65" s="175"/>
      <c r="J65" s="176">
        <f>J345</f>
        <v>0</v>
      </c>
      <c r="K65" s="172"/>
      <c r="L65" s="177"/>
    </row>
    <row r="66" s="8" customFormat="1" ht="19.92" customHeight="1">
      <c r="B66" s="171"/>
      <c r="C66" s="172"/>
      <c r="D66" s="173" t="s">
        <v>160</v>
      </c>
      <c r="E66" s="174"/>
      <c r="F66" s="174"/>
      <c r="G66" s="174"/>
      <c r="H66" s="174"/>
      <c r="I66" s="175"/>
      <c r="J66" s="176">
        <f>J375</f>
        <v>0</v>
      </c>
      <c r="K66" s="172"/>
      <c r="L66" s="177"/>
    </row>
    <row r="67" s="1" customFormat="1" ht="21.84" customHeight="1">
      <c r="B67" s="37"/>
      <c r="C67" s="38"/>
      <c r="D67" s="38"/>
      <c r="E67" s="38"/>
      <c r="F67" s="38"/>
      <c r="G67" s="38"/>
      <c r="H67" s="38"/>
      <c r="I67" s="130"/>
      <c r="J67" s="38"/>
      <c r="K67" s="38"/>
      <c r="L67" s="42"/>
    </row>
    <row r="68" s="1" customFormat="1" ht="6.96" customHeight="1">
      <c r="B68" s="56"/>
      <c r="C68" s="57"/>
      <c r="D68" s="57"/>
      <c r="E68" s="57"/>
      <c r="F68" s="57"/>
      <c r="G68" s="57"/>
      <c r="H68" s="57"/>
      <c r="I68" s="154"/>
      <c r="J68" s="57"/>
      <c r="K68" s="57"/>
      <c r="L68" s="42"/>
    </row>
    <row r="72" s="1" customFormat="1" ht="6.96" customHeight="1">
      <c r="B72" s="58"/>
      <c r="C72" s="59"/>
      <c r="D72" s="59"/>
      <c r="E72" s="59"/>
      <c r="F72" s="59"/>
      <c r="G72" s="59"/>
      <c r="H72" s="59"/>
      <c r="I72" s="157"/>
      <c r="J72" s="59"/>
      <c r="K72" s="59"/>
      <c r="L72" s="42"/>
    </row>
    <row r="73" s="1" customFormat="1" ht="24.96" customHeight="1">
      <c r="B73" s="37"/>
      <c r="C73" s="22" t="s">
        <v>161</v>
      </c>
      <c r="D73" s="38"/>
      <c r="E73" s="38"/>
      <c r="F73" s="38"/>
      <c r="G73" s="38"/>
      <c r="H73" s="38"/>
      <c r="I73" s="130"/>
      <c r="J73" s="38"/>
      <c r="K73" s="38"/>
      <c r="L73" s="42"/>
    </row>
    <row r="74" s="1" customFormat="1" ht="6.96" customHeight="1">
      <c r="B74" s="37"/>
      <c r="C74" s="38"/>
      <c r="D74" s="38"/>
      <c r="E74" s="38"/>
      <c r="F74" s="38"/>
      <c r="G74" s="38"/>
      <c r="H74" s="38"/>
      <c r="I74" s="130"/>
      <c r="J74" s="38"/>
      <c r="K74" s="38"/>
      <c r="L74" s="42"/>
    </row>
    <row r="75" s="1" customFormat="1" ht="12" customHeight="1">
      <c r="B75" s="37"/>
      <c r="C75" s="31" t="s">
        <v>16</v>
      </c>
      <c r="D75" s="38"/>
      <c r="E75" s="38"/>
      <c r="F75" s="38"/>
      <c r="G75" s="38"/>
      <c r="H75" s="38"/>
      <c r="I75" s="130"/>
      <c r="J75" s="38"/>
      <c r="K75" s="38"/>
      <c r="L75" s="42"/>
    </row>
    <row r="76" s="1" customFormat="1" ht="16.5" customHeight="1">
      <c r="B76" s="37"/>
      <c r="C76" s="38"/>
      <c r="D76" s="38"/>
      <c r="E76" s="158" t="str">
        <f>E7</f>
        <v>Jižní spojka - svodidla, č. akce 1031, Praha 4</v>
      </c>
      <c r="F76" s="31"/>
      <c r="G76" s="31"/>
      <c r="H76" s="31"/>
      <c r="I76" s="130"/>
      <c r="J76" s="38"/>
      <c r="K76" s="38"/>
      <c r="L76" s="42"/>
    </row>
    <row r="77" s="1" customFormat="1" ht="12" customHeight="1">
      <c r="B77" s="37"/>
      <c r="C77" s="31" t="s">
        <v>113</v>
      </c>
      <c r="D77" s="38"/>
      <c r="E77" s="38"/>
      <c r="F77" s="38"/>
      <c r="G77" s="38"/>
      <c r="H77" s="38"/>
      <c r="I77" s="130"/>
      <c r="J77" s="38"/>
      <c r="K77" s="38"/>
      <c r="L77" s="42"/>
    </row>
    <row r="78" s="1" customFormat="1" ht="16.5" customHeight="1">
      <c r="B78" s="37"/>
      <c r="C78" s="38"/>
      <c r="D78" s="38"/>
      <c r="E78" s="63" t="str">
        <f>E9</f>
        <v>SO 100.1 - Etapa z centra</v>
      </c>
      <c r="F78" s="38"/>
      <c r="G78" s="38"/>
      <c r="H78" s="38"/>
      <c r="I78" s="130"/>
      <c r="J78" s="38"/>
      <c r="K78" s="38"/>
      <c r="L78" s="42"/>
    </row>
    <row r="79" s="1" customFormat="1" ht="6.96" customHeight="1">
      <c r="B79" s="37"/>
      <c r="C79" s="38"/>
      <c r="D79" s="38"/>
      <c r="E79" s="38"/>
      <c r="F79" s="38"/>
      <c r="G79" s="38"/>
      <c r="H79" s="38"/>
      <c r="I79" s="130"/>
      <c r="J79" s="38"/>
      <c r="K79" s="38"/>
      <c r="L79" s="42"/>
    </row>
    <row r="80" s="1" customFormat="1" ht="12" customHeight="1">
      <c r="B80" s="37"/>
      <c r="C80" s="31" t="s">
        <v>21</v>
      </c>
      <c r="D80" s="38"/>
      <c r="E80" s="38"/>
      <c r="F80" s="26" t="str">
        <f>F12</f>
        <v>Jižní spojka</v>
      </c>
      <c r="G80" s="38"/>
      <c r="H80" s="38"/>
      <c r="I80" s="132" t="s">
        <v>23</v>
      </c>
      <c r="J80" s="66" t="str">
        <f>IF(J12="","",J12)</f>
        <v>15. 10. 2018</v>
      </c>
      <c r="K80" s="38"/>
      <c r="L80" s="42"/>
    </row>
    <row r="81" s="1" customFormat="1" ht="6.96" customHeight="1">
      <c r="B81" s="37"/>
      <c r="C81" s="38"/>
      <c r="D81" s="38"/>
      <c r="E81" s="38"/>
      <c r="F81" s="38"/>
      <c r="G81" s="38"/>
      <c r="H81" s="38"/>
      <c r="I81" s="130"/>
      <c r="J81" s="38"/>
      <c r="K81" s="38"/>
      <c r="L81" s="42"/>
    </row>
    <row r="82" s="1" customFormat="1" ht="13.65" customHeight="1">
      <c r="B82" s="37"/>
      <c r="C82" s="31" t="s">
        <v>25</v>
      </c>
      <c r="D82" s="38"/>
      <c r="E82" s="38"/>
      <c r="F82" s="26" t="str">
        <f>E15</f>
        <v>Technická správa komunikací hl. m. Prahy a.s.</v>
      </c>
      <c r="G82" s="38"/>
      <c r="H82" s="38"/>
      <c r="I82" s="132" t="s">
        <v>33</v>
      </c>
      <c r="J82" s="35" t="str">
        <f>E21</f>
        <v>DIPRO, spol s r.o.</v>
      </c>
      <c r="K82" s="38"/>
      <c r="L82" s="42"/>
    </row>
    <row r="83" s="1" customFormat="1" ht="13.65" customHeight="1">
      <c r="B83" s="37"/>
      <c r="C83" s="31" t="s">
        <v>31</v>
      </c>
      <c r="D83" s="38"/>
      <c r="E83" s="38"/>
      <c r="F83" s="26" t="str">
        <f>IF(E18="","",E18)</f>
        <v>Vyplň údaj</v>
      </c>
      <c r="G83" s="38"/>
      <c r="H83" s="38"/>
      <c r="I83" s="132" t="s">
        <v>38</v>
      </c>
      <c r="J83" s="35" t="str">
        <f>E24</f>
        <v xml:space="preserve"> </v>
      </c>
      <c r="K83" s="38"/>
      <c r="L83" s="42"/>
    </row>
    <row r="84" s="1" customFormat="1" ht="10.32" customHeight="1">
      <c r="B84" s="37"/>
      <c r="C84" s="38"/>
      <c r="D84" s="38"/>
      <c r="E84" s="38"/>
      <c r="F84" s="38"/>
      <c r="G84" s="38"/>
      <c r="H84" s="38"/>
      <c r="I84" s="130"/>
      <c r="J84" s="38"/>
      <c r="K84" s="38"/>
      <c r="L84" s="42"/>
    </row>
    <row r="85" s="9" customFormat="1" ht="29.28" customHeight="1">
      <c r="B85" s="178"/>
      <c r="C85" s="179" t="s">
        <v>162</v>
      </c>
      <c r="D85" s="180" t="s">
        <v>60</v>
      </c>
      <c r="E85" s="180" t="s">
        <v>56</v>
      </c>
      <c r="F85" s="180" t="s">
        <v>57</v>
      </c>
      <c r="G85" s="180" t="s">
        <v>163</v>
      </c>
      <c r="H85" s="180" t="s">
        <v>164</v>
      </c>
      <c r="I85" s="181" t="s">
        <v>165</v>
      </c>
      <c r="J85" s="180" t="s">
        <v>152</v>
      </c>
      <c r="K85" s="182" t="s">
        <v>166</v>
      </c>
      <c r="L85" s="183"/>
      <c r="M85" s="86" t="s">
        <v>19</v>
      </c>
      <c r="N85" s="87" t="s">
        <v>45</v>
      </c>
      <c r="O85" s="87" t="s">
        <v>167</v>
      </c>
      <c r="P85" s="87" t="s">
        <v>168</v>
      </c>
      <c r="Q85" s="87" t="s">
        <v>169</v>
      </c>
      <c r="R85" s="87" t="s">
        <v>170</v>
      </c>
      <c r="S85" s="87" t="s">
        <v>171</v>
      </c>
      <c r="T85" s="88" t="s">
        <v>172</v>
      </c>
    </row>
    <row r="86" s="1" customFormat="1" ht="22.8" customHeight="1">
      <c r="B86" s="37"/>
      <c r="C86" s="93" t="s">
        <v>173</v>
      </c>
      <c r="D86" s="38"/>
      <c r="E86" s="38"/>
      <c r="F86" s="38"/>
      <c r="G86" s="38"/>
      <c r="H86" s="38"/>
      <c r="I86" s="130"/>
      <c r="J86" s="184">
        <f>BK86</f>
        <v>0</v>
      </c>
      <c r="K86" s="38"/>
      <c r="L86" s="42"/>
      <c r="M86" s="89"/>
      <c r="N86" s="90"/>
      <c r="O86" s="90"/>
      <c r="P86" s="185">
        <f>P87</f>
        <v>0</v>
      </c>
      <c r="Q86" s="90"/>
      <c r="R86" s="185">
        <f>R87</f>
        <v>298.53266172000002</v>
      </c>
      <c r="S86" s="90"/>
      <c r="T86" s="186">
        <f>T87</f>
        <v>3024.8838000000001</v>
      </c>
      <c r="AT86" s="16" t="s">
        <v>74</v>
      </c>
      <c r="AU86" s="16" t="s">
        <v>153</v>
      </c>
      <c r="BK86" s="187">
        <f>BK87</f>
        <v>0</v>
      </c>
    </row>
    <row r="87" s="10" customFormat="1" ht="25.92" customHeight="1">
      <c r="B87" s="188"/>
      <c r="C87" s="189"/>
      <c r="D87" s="190" t="s">
        <v>74</v>
      </c>
      <c r="E87" s="191" t="s">
        <v>174</v>
      </c>
      <c r="F87" s="191" t="s">
        <v>175</v>
      </c>
      <c r="G87" s="189"/>
      <c r="H87" s="189"/>
      <c r="I87" s="192"/>
      <c r="J87" s="193">
        <f>BK87</f>
        <v>0</v>
      </c>
      <c r="K87" s="189"/>
      <c r="L87" s="194"/>
      <c r="M87" s="195"/>
      <c r="N87" s="196"/>
      <c r="O87" s="196"/>
      <c r="P87" s="197">
        <f>P88+P152+P181+P191+P345+P375</f>
        <v>0</v>
      </c>
      <c r="Q87" s="196"/>
      <c r="R87" s="197">
        <f>R88+R152+R181+R191+R345+R375</f>
        <v>298.53266172000002</v>
      </c>
      <c r="S87" s="196"/>
      <c r="T87" s="198">
        <f>T88+T152+T181+T191+T345+T375</f>
        <v>3024.8838000000001</v>
      </c>
      <c r="AR87" s="199" t="s">
        <v>14</v>
      </c>
      <c r="AT87" s="200" t="s">
        <v>74</v>
      </c>
      <c r="AU87" s="200" t="s">
        <v>75</v>
      </c>
      <c r="AY87" s="199" t="s">
        <v>176</v>
      </c>
      <c r="BK87" s="201">
        <f>BK88+BK152+BK181+BK191+BK345+BK375</f>
        <v>0</v>
      </c>
    </row>
    <row r="88" s="10" customFormat="1" ht="22.8" customHeight="1">
      <c r="B88" s="188"/>
      <c r="C88" s="189"/>
      <c r="D88" s="190" t="s">
        <v>74</v>
      </c>
      <c r="E88" s="202" t="s">
        <v>14</v>
      </c>
      <c r="F88" s="202" t="s">
        <v>177</v>
      </c>
      <c r="G88" s="189"/>
      <c r="H88" s="189"/>
      <c r="I88" s="192"/>
      <c r="J88" s="203">
        <f>BK88</f>
        <v>0</v>
      </c>
      <c r="K88" s="189"/>
      <c r="L88" s="194"/>
      <c r="M88" s="195"/>
      <c r="N88" s="196"/>
      <c r="O88" s="196"/>
      <c r="P88" s="197">
        <f>SUM(P89:P151)</f>
        <v>0</v>
      </c>
      <c r="Q88" s="196"/>
      <c r="R88" s="197">
        <f>SUM(R89:R151)</f>
        <v>1.052999</v>
      </c>
      <c r="S88" s="196"/>
      <c r="T88" s="198">
        <f>SUM(T89:T151)</f>
        <v>2242.4048000000003</v>
      </c>
      <c r="AR88" s="199" t="s">
        <v>14</v>
      </c>
      <c r="AT88" s="200" t="s">
        <v>74</v>
      </c>
      <c r="AU88" s="200" t="s">
        <v>14</v>
      </c>
      <c r="AY88" s="199" t="s">
        <v>176</v>
      </c>
      <c r="BK88" s="201">
        <f>SUM(BK89:BK151)</f>
        <v>0</v>
      </c>
    </row>
    <row r="89" s="1" customFormat="1" ht="22.5" customHeight="1">
      <c r="B89" s="37"/>
      <c r="C89" s="204" t="s">
        <v>14</v>
      </c>
      <c r="D89" s="204" t="s">
        <v>178</v>
      </c>
      <c r="E89" s="205" t="s">
        <v>179</v>
      </c>
      <c r="F89" s="206" t="s">
        <v>180</v>
      </c>
      <c r="G89" s="207" t="s">
        <v>93</v>
      </c>
      <c r="H89" s="208">
        <v>1881.4000000000001</v>
      </c>
      <c r="I89" s="209"/>
      <c r="J89" s="210">
        <f>ROUND(I89*H89,2)</f>
        <v>0</v>
      </c>
      <c r="K89" s="206" t="s">
        <v>181</v>
      </c>
      <c r="L89" s="42"/>
      <c r="M89" s="211" t="s">
        <v>19</v>
      </c>
      <c r="N89" s="212" t="s">
        <v>46</v>
      </c>
      <c r="O89" s="78"/>
      <c r="P89" s="213">
        <f>O89*H89</f>
        <v>0</v>
      </c>
      <c r="Q89" s="213">
        <v>0</v>
      </c>
      <c r="R89" s="213">
        <f>Q89*H89</f>
        <v>0</v>
      </c>
      <c r="S89" s="213">
        <v>0.098000000000000004</v>
      </c>
      <c r="T89" s="214">
        <f>S89*H89</f>
        <v>184.37720000000002</v>
      </c>
      <c r="AR89" s="16" t="s">
        <v>182</v>
      </c>
      <c r="AT89" s="16" t="s">
        <v>178</v>
      </c>
      <c r="AU89" s="16" t="s">
        <v>84</v>
      </c>
      <c r="AY89" s="16" t="s">
        <v>176</v>
      </c>
      <c r="BE89" s="215">
        <f>IF(N89="základní",J89,0)</f>
        <v>0</v>
      </c>
      <c r="BF89" s="215">
        <f>IF(N89="snížená",J89,0)</f>
        <v>0</v>
      </c>
      <c r="BG89" s="215">
        <f>IF(N89="zákl. přenesená",J89,0)</f>
        <v>0</v>
      </c>
      <c r="BH89" s="215">
        <f>IF(N89="sníž. přenesená",J89,0)</f>
        <v>0</v>
      </c>
      <c r="BI89" s="215">
        <f>IF(N89="nulová",J89,0)</f>
        <v>0</v>
      </c>
      <c r="BJ89" s="16" t="s">
        <v>14</v>
      </c>
      <c r="BK89" s="215">
        <f>ROUND(I89*H89,2)</f>
        <v>0</v>
      </c>
      <c r="BL89" s="16" t="s">
        <v>182</v>
      </c>
      <c r="BM89" s="16" t="s">
        <v>183</v>
      </c>
    </row>
    <row r="90" s="1" customFormat="1">
      <c r="B90" s="37"/>
      <c r="C90" s="38"/>
      <c r="D90" s="216" t="s">
        <v>184</v>
      </c>
      <c r="E90" s="38"/>
      <c r="F90" s="217" t="s">
        <v>185</v>
      </c>
      <c r="G90" s="38"/>
      <c r="H90" s="38"/>
      <c r="I90" s="130"/>
      <c r="J90" s="38"/>
      <c r="K90" s="38"/>
      <c r="L90" s="42"/>
      <c r="M90" s="218"/>
      <c r="N90" s="78"/>
      <c r="O90" s="78"/>
      <c r="P90" s="78"/>
      <c r="Q90" s="78"/>
      <c r="R90" s="78"/>
      <c r="S90" s="78"/>
      <c r="T90" s="79"/>
      <c r="AT90" s="16" t="s">
        <v>184</v>
      </c>
      <c r="AU90" s="16" t="s">
        <v>84</v>
      </c>
    </row>
    <row r="91" s="1" customFormat="1">
      <c r="B91" s="37"/>
      <c r="C91" s="38"/>
      <c r="D91" s="216" t="s">
        <v>186</v>
      </c>
      <c r="E91" s="38"/>
      <c r="F91" s="217" t="s">
        <v>187</v>
      </c>
      <c r="G91" s="38"/>
      <c r="H91" s="38"/>
      <c r="I91" s="130"/>
      <c r="J91" s="38"/>
      <c r="K91" s="38"/>
      <c r="L91" s="42"/>
      <c r="M91" s="218"/>
      <c r="N91" s="78"/>
      <c r="O91" s="78"/>
      <c r="P91" s="78"/>
      <c r="Q91" s="78"/>
      <c r="R91" s="78"/>
      <c r="S91" s="78"/>
      <c r="T91" s="79"/>
      <c r="AT91" s="16" t="s">
        <v>186</v>
      </c>
      <c r="AU91" s="16" t="s">
        <v>84</v>
      </c>
    </row>
    <row r="92" s="11" customFormat="1">
      <c r="B92" s="219"/>
      <c r="C92" s="220"/>
      <c r="D92" s="216" t="s">
        <v>188</v>
      </c>
      <c r="E92" s="221" t="s">
        <v>19</v>
      </c>
      <c r="F92" s="222" t="s">
        <v>189</v>
      </c>
      <c r="G92" s="220"/>
      <c r="H92" s="223">
        <v>807.60000000000002</v>
      </c>
      <c r="I92" s="224"/>
      <c r="J92" s="220"/>
      <c r="K92" s="220"/>
      <c r="L92" s="225"/>
      <c r="M92" s="226"/>
      <c r="N92" s="227"/>
      <c r="O92" s="227"/>
      <c r="P92" s="227"/>
      <c r="Q92" s="227"/>
      <c r="R92" s="227"/>
      <c r="S92" s="227"/>
      <c r="T92" s="228"/>
      <c r="AT92" s="229" t="s">
        <v>188</v>
      </c>
      <c r="AU92" s="229" t="s">
        <v>84</v>
      </c>
      <c r="AV92" s="11" t="s">
        <v>84</v>
      </c>
      <c r="AW92" s="11" t="s">
        <v>37</v>
      </c>
      <c r="AX92" s="11" t="s">
        <v>75</v>
      </c>
      <c r="AY92" s="229" t="s">
        <v>176</v>
      </c>
    </row>
    <row r="93" s="11" customFormat="1">
      <c r="B93" s="219"/>
      <c r="C93" s="220"/>
      <c r="D93" s="216" t="s">
        <v>188</v>
      </c>
      <c r="E93" s="221" t="s">
        <v>19</v>
      </c>
      <c r="F93" s="222" t="s">
        <v>190</v>
      </c>
      <c r="G93" s="220"/>
      <c r="H93" s="223">
        <v>712.60000000000002</v>
      </c>
      <c r="I93" s="224"/>
      <c r="J93" s="220"/>
      <c r="K93" s="220"/>
      <c r="L93" s="225"/>
      <c r="M93" s="226"/>
      <c r="N93" s="227"/>
      <c r="O93" s="227"/>
      <c r="P93" s="227"/>
      <c r="Q93" s="227"/>
      <c r="R93" s="227"/>
      <c r="S93" s="227"/>
      <c r="T93" s="228"/>
      <c r="AT93" s="229" t="s">
        <v>188</v>
      </c>
      <c r="AU93" s="229" t="s">
        <v>84</v>
      </c>
      <c r="AV93" s="11" t="s">
        <v>84</v>
      </c>
      <c r="AW93" s="11" t="s">
        <v>37</v>
      </c>
      <c r="AX93" s="11" t="s">
        <v>75</v>
      </c>
      <c r="AY93" s="229" t="s">
        <v>176</v>
      </c>
    </row>
    <row r="94" s="11" customFormat="1">
      <c r="B94" s="219"/>
      <c r="C94" s="220"/>
      <c r="D94" s="216" t="s">
        <v>188</v>
      </c>
      <c r="E94" s="221" t="s">
        <v>19</v>
      </c>
      <c r="F94" s="222" t="s">
        <v>191</v>
      </c>
      <c r="G94" s="220"/>
      <c r="H94" s="223">
        <v>361.19999999999999</v>
      </c>
      <c r="I94" s="224"/>
      <c r="J94" s="220"/>
      <c r="K94" s="220"/>
      <c r="L94" s="225"/>
      <c r="M94" s="226"/>
      <c r="N94" s="227"/>
      <c r="O94" s="227"/>
      <c r="P94" s="227"/>
      <c r="Q94" s="227"/>
      <c r="R94" s="227"/>
      <c r="S94" s="227"/>
      <c r="T94" s="228"/>
      <c r="AT94" s="229" t="s">
        <v>188</v>
      </c>
      <c r="AU94" s="229" t="s">
        <v>84</v>
      </c>
      <c r="AV94" s="11" t="s">
        <v>84</v>
      </c>
      <c r="AW94" s="11" t="s">
        <v>37</v>
      </c>
      <c r="AX94" s="11" t="s">
        <v>75</v>
      </c>
      <c r="AY94" s="229" t="s">
        <v>176</v>
      </c>
    </row>
    <row r="95" s="12" customFormat="1">
      <c r="B95" s="230"/>
      <c r="C95" s="231"/>
      <c r="D95" s="216" t="s">
        <v>188</v>
      </c>
      <c r="E95" s="232" t="s">
        <v>19</v>
      </c>
      <c r="F95" s="233" t="s">
        <v>192</v>
      </c>
      <c r="G95" s="231"/>
      <c r="H95" s="234">
        <v>1881.4000000000001</v>
      </c>
      <c r="I95" s="235"/>
      <c r="J95" s="231"/>
      <c r="K95" s="231"/>
      <c r="L95" s="236"/>
      <c r="M95" s="237"/>
      <c r="N95" s="238"/>
      <c r="O95" s="238"/>
      <c r="P95" s="238"/>
      <c r="Q95" s="238"/>
      <c r="R95" s="238"/>
      <c r="S95" s="238"/>
      <c r="T95" s="239"/>
      <c r="AT95" s="240" t="s">
        <v>188</v>
      </c>
      <c r="AU95" s="240" t="s">
        <v>84</v>
      </c>
      <c r="AV95" s="12" t="s">
        <v>182</v>
      </c>
      <c r="AW95" s="12" t="s">
        <v>37</v>
      </c>
      <c r="AX95" s="12" t="s">
        <v>14</v>
      </c>
      <c r="AY95" s="240" t="s">
        <v>176</v>
      </c>
    </row>
    <row r="96" s="1" customFormat="1" ht="22.5" customHeight="1">
      <c r="B96" s="37"/>
      <c r="C96" s="204" t="s">
        <v>84</v>
      </c>
      <c r="D96" s="204" t="s">
        <v>178</v>
      </c>
      <c r="E96" s="205" t="s">
        <v>193</v>
      </c>
      <c r="F96" s="206" t="s">
        <v>194</v>
      </c>
      <c r="G96" s="207" t="s">
        <v>93</v>
      </c>
      <c r="H96" s="208">
        <v>4038</v>
      </c>
      <c r="I96" s="209"/>
      <c r="J96" s="210">
        <f>ROUND(I96*H96,2)</f>
        <v>0</v>
      </c>
      <c r="K96" s="206" t="s">
        <v>181</v>
      </c>
      <c r="L96" s="42"/>
      <c r="M96" s="211" t="s">
        <v>19</v>
      </c>
      <c r="N96" s="212" t="s">
        <v>46</v>
      </c>
      <c r="O96" s="78"/>
      <c r="P96" s="213">
        <f>O96*H96</f>
        <v>0</v>
      </c>
      <c r="Q96" s="213">
        <v>6.0000000000000002E-05</v>
      </c>
      <c r="R96" s="213">
        <f>Q96*H96</f>
        <v>0.24228</v>
      </c>
      <c r="S96" s="213">
        <v>0.10299999999999999</v>
      </c>
      <c r="T96" s="214">
        <f>S96*H96</f>
        <v>415.91399999999999</v>
      </c>
      <c r="AR96" s="16" t="s">
        <v>182</v>
      </c>
      <c r="AT96" s="16" t="s">
        <v>178</v>
      </c>
      <c r="AU96" s="16" t="s">
        <v>84</v>
      </c>
      <c r="AY96" s="16" t="s">
        <v>176</v>
      </c>
      <c r="BE96" s="215">
        <f>IF(N96="základní",J96,0)</f>
        <v>0</v>
      </c>
      <c r="BF96" s="215">
        <f>IF(N96="snížená",J96,0)</f>
        <v>0</v>
      </c>
      <c r="BG96" s="215">
        <f>IF(N96="zákl. přenesená",J96,0)</f>
        <v>0</v>
      </c>
      <c r="BH96" s="215">
        <f>IF(N96="sníž. přenesená",J96,0)</f>
        <v>0</v>
      </c>
      <c r="BI96" s="215">
        <f>IF(N96="nulová",J96,0)</f>
        <v>0</v>
      </c>
      <c r="BJ96" s="16" t="s">
        <v>14</v>
      </c>
      <c r="BK96" s="215">
        <f>ROUND(I96*H96,2)</f>
        <v>0</v>
      </c>
      <c r="BL96" s="16" t="s">
        <v>182</v>
      </c>
      <c r="BM96" s="16" t="s">
        <v>195</v>
      </c>
    </row>
    <row r="97" s="1" customFormat="1">
      <c r="B97" s="37"/>
      <c r="C97" s="38"/>
      <c r="D97" s="216" t="s">
        <v>184</v>
      </c>
      <c r="E97" s="38"/>
      <c r="F97" s="217" t="s">
        <v>196</v>
      </c>
      <c r="G97" s="38"/>
      <c r="H97" s="38"/>
      <c r="I97" s="130"/>
      <c r="J97" s="38"/>
      <c r="K97" s="38"/>
      <c r="L97" s="42"/>
      <c r="M97" s="218"/>
      <c r="N97" s="78"/>
      <c r="O97" s="78"/>
      <c r="P97" s="78"/>
      <c r="Q97" s="78"/>
      <c r="R97" s="78"/>
      <c r="S97" s="78"/>
      <c r="T97" s="79"/>
      <c r="AT97" s="16" t="s">
        <v>184</v>
      </c>
      <c r="AU97" s="16" t="s">
        <v>84</v>
      </c>
    </row>
    <row r="98" s="11" customFormat="1">
      <c r="B98" s="219"/>
      <c r="C98" s="220"/>
      <c r="D98" s="216" t="s">
        <v>188</v>
      </c>
      <c r="E98" s="221" t="s">
        <v>19</v>
      </c>
      <c r="F98" s="222" t="s">
        <v>197</v>
      </c>
      <c r="G98" s="220"/>
      <c r="H98" s="223">
        <v>4038</v>
      </c>
      <c r="I98" s="224"/>
      <c r="J98" s="220"/>
      <c r="K98" s="220"/>
      <c r="L98" s="225"/>
      <c r="M98" s="226"/>
      <c r="N98" s="227"/>
      <c r="O98" s="227"/>
      <c r="P98" s="227"/>
      <c r="Q98" s="227"/>
      <c r="R98" s="227"/>
      <c r="S98" s="227"/>
      <c r="T98" s="228"/>
      <c r="AT98" s="229" t="s">
        <v>188</v>
      </c>
      <c r="AU98" s="229" t="s">
        <v>84</v>
      </c>
      <c r="AV98" s="11" t="s">
        <v>84</v>
      </c>
      <c r="AW98" s="11" t="s">
        <v>37</v>
      </c>
      <c r="AX98" s="11" t="s">
        <v>75</v>
      </c>
      <c r="AY98" s="229" t="s">
        <v>176</v>
      </c>
    </row>
    <row r="99" s="12" customFormat="1">
      <c r="B99" s="230"/>
      <c r="C99" s="231"/>
      <c r="D99" s="216" t="s">
        <v>188</v>
      </c>
      <c r="E99" s="232" t="s">
        <v>91</v>
      </c>
      <c r="F99" s="233" t="s">
        <v>192</v>
      </c>
      <c r="G99" s="231"/>
      <c r="H99" s="234">
        <v>4038</v>
      </c>
      <c r="I99" s="235"/>
      <c r="J99" s="231"/>
      <c r="K99" s="231"/>
      <c r="L99" s="236"/>
      <c r="M99" s="237"/>
      <c r="N99" s="238"/>
      <c r="O99" s="238"/>
      <c r="P99" s="238"/>
      <c r="Q99" s="238"/>
      <c r="R99" s="238"/>
      <c r="S99" s="238"/>
      <c r="T99" s="239"/>
      <c r="AT99" s="240" t="s">
        <v>188</v>
      </c>
      <c r="AU99" s="240" t="s">
        <v>84</v>
      </c>
      <c r="AV99" s="12" t="s">
        <v>182</v>
      </c>
      <c r="AW99" s="12" t="s">
        <v>37</v>
      </c>
      <c r="AX99" s="12" t="s">
        <v>14</v>
      </c>
      <c r="AY99" s="240" t="s">
        <v>176</v>
      </c>
    </row>
    <row r="100" s="1" customFormat="1" ht="22.5" customHeight="1">
      <c r="B100" s="37"/>
      <c r="C100" s="204" t="s">
        <v>198</v>
      </c>
      <c r="D100" s="204" t="s">
        <v>178</v>
      </c>
      <c r="E100" s="205" t="s">
        <v>199</v>
      </c>
      <c r="F100" s="206" t="s">
        <v>200</v>
      </c>
      <c r="G100" s="207" t="s">
        <v>93</v>
      </c>
      <c r="H100" s="208">
        <v>5369</v>
      </c>
      <c r="I100" s="209"/>
      <c r="J100" s="210">
        <f>ROUND(I100*H100,2)</f>
        <v>0</v>
      </c>
      <c r="K100" s="206" t="s">
        <v>181</v>
      </c>
      <c r="L100" s="42"/>
      <c r="M100" s="211" t="s">
        <v>19</v>
      </c>
      <c r="N100" s="212" t="s">
        <v>46</v>
      </c>
      <c r="O100" s="78"/>
      <c r="P100" s="213">
        <f>O100*H100</f>
        <v>0</v>
      </c>
      <c r="Q100" s="213">
        <v>0.00012999999999999999</v>
      </c>
      <c r="R100" s="213">
        <f>Q100*H100</f>
        <v>0.69796999999999998</v>
      </c>
      <c r="S100" s="213">
        <v>0.25600000000000001</v>
      </c>
      <c r="T100" s="214">
        <f>S100*H100</f>
        <v>1374.4639999999999</v>
      </c>
      <c r="AR100" s="16" t="s">
        <v>182</v>
      </c>
      <c r="AT100" s="16" t="s">
        <v>178</v>
      </c>
      <c r="AU100" s="16" t="s">
        <v>84</v>
      </c>
      <c r="AY100" s="16" t="s">
        <v>176</v>
      </c>
      <c r="BE100" s="215">
        <f>IF(N100="základní",J100,0)</f>
        <v>0</v>
      </c>
      <c r="BF100" s="215">
        <f>IF(N100="snížená",J100,0)</f>
        <v>0</v>
      </c>
      <c r="BG100" s="215">
        <f>IF(N100="zákl. přenesená",J100,0)</f>
        <v>0</v>
      </c>
      <c r="BH100" s="215">
        <f>IF(N100="sníž. přenesená",J100,0)</f>
        <v>0</v>
      </c>
      <c r="BI100" s="215">
        <f>IF(N100="nulová",J100,0)</f>
        <v>0</v>
      </c>
      <c r="BJ100" s="16" t="s">
        <v>14</v>
      </c>
      <c r="BK100" s="215">
        <f>ROUND(I100*H100,2)</f>
        <v>0</v>
      </c>
      <c r="BL100" s="16" t="s">
        <v>182</v>
      </c>
      <c r="BM100" s="16" t="s">
        <v>201</v>
      </c>
    </row>
    <row r="101" s="1" customFormat="1">
      <c r="B101" s="37"/>
      <c r="C101" s="38"/>
      <c r="D101" s="216" t="s">
        <v>184</v>
      </c>
      <c r="E101" s="38"/>
      <c r="F101" s="217" t="s">
        <v>196</v>
      </c>
      <c r="G101" s="38"/>
      <c r="H101" s="38"/>
      <c r="I101" s="130"/>
      <c r="J101" s="38"/>
      <c r="K101" s="38"/>
      <c r="L101" s="42"/>
      <c r="M101" s="218"/>
      <c r="N101" s="78"/>
      <c r="O101" s="78"/>
      <c r="P101" s="78"/>
      <c r="Q101" s="78"/>
      <c r="R101" s="78"/>
      <c r="S101" s="78"/>
      <c r="T101" s="79"/>
      <c r="AT101" s="16" t="s">
        <v>184</v>
      </c>
      <c r="AU101" s="16" t="s">
        <v>84</v>
      </c>
    </row>
    <row r="102" s="11" customFormat="1">
      <c r="B102" s="219"/>
      <c r="C102" s="220"/>
      <c r="D102" s="216" t="s">
        <v>188</v>
      </c>
      <c r="E102" s="221" t="s">
        <v>19</v>
      </c>
      <c r="F102" s="222" t="s">
        <v>202</v>
      </c>
      <c r="G102" s="220"/>
      <c r="H102" s="223">
        <v>3563</v>
      </c>
      <c r="I102" s="224"/>
      <c r="J102" s="220"/>
      <c r="K102" s="220"/>
      <c r="L102" s="225"/>
      <c r="M102" s="226"/>
      <c r="N102" s="227"/>
      <c r="O102" s="227"/>
      <c r="P102" s="227"/>
      <c r="Q102" s="227"/>
      <c r="R102" s="227"/>
      <c r="S102" s="227"/>
      <c r="T102" s="228"/>
      <c r="AT102" s="229" t="s">
        <v>188</v>
      </c>
      <c r="AU102" s="229" t="s">
        <v>84</v>
      </c>
      <c r="AV102" s="11" t="s">
        <v>84</v>
      </c>
      <c r="AW102" s="11" t="s">
        <v>37</v>
      </c>
      <c r="AX102" s="11" t="s">
        <v>75</v>
      </c>
      <c r="AY102" s="229" t="s">
        <v>176</v>
      </c>
    </row>
    <row r="103" s="12" customFormat="1">
      <c r="B103" s="230"/>
      <c r="C103" s="231"/>
      <c r="D103" s="216" t="s">
        <v>188</v>
      </c>
      <c r="E103" s="232" t="s">
        <v>95</v>
      </c>
      <c r="F103" s="233" t="s">
        <v>192</v>
      </c>
      <c r="G103" s="231"/>
      <c r="H103" s="234">
        <v>3563</v>
      </c>
      <c r="I103" s="235"/>
      <c r="J103" s="231"/>
      <c r="K103" s="231"/>
      <c r="L103" s="236"/>
      <c r="M103" s="237"/>
      <c r="N103" s="238"/>
      <c r="O103" s="238"/>
      <c r="P103" s="238"/>
      <c r="Q103" s="238"/>
      <c r="R103" s="238"/>
      <c r="S103" s="238"/>
      <c r="T103" s="239"/>
      <c r="AT103" s="240" t="s">
        <v>188</v>
      </c>
      <c r="AU103" s="240" t="s">
        <v>84</v>
      </c>
      <c r="AV103" s="12" t="s">
        <v>182</v>
      </c>
      <c r="AW103" s="12" t="s">
        <v>37</v>
      </c>
      <c r="AX103" s="12" t="s">
        <v>75</v>
      </c>
      <c r="AY103" s="240" t="s">
        <v>176</v>
      </c>
    </row>
    <row r="104" s="11" customFormat="1">
      <c r="B104" s="219"/>
      <c r="C104" s="220"/>
      <c r="D104" s="216" t="s">
        <v>188</v>
      </c>
      <c r="E104" s="221" t="s">
        <v>19</v>
      </c>
      <c r="F104" s="222" t="s">
        <v>203</v>
      </c>
      <c r="G104" s="220"/>
      <c r="H104" s="223">
        <v>1806</v>
      </c>
      <c r="I104" s="224"/>
      <c r="J104" s="220"/>
      <c r="K104" s="220"/>
      <c r="L104" s="225"/>
      <c r="M104" s="226"/>
      <c r="N104" s="227"/>
      <c r="O104" s="227"/>
      <c r="P104" s="227"/>
      <c r="Q104" s="227"/>
      <c r="R104" s="227"/>
      <c r="S104" s="227"/>
      <c r="T104" s="228"/>
      <c r="AT104" s="229" t="s">
        <v>188</v>
      </c>
      <c r="AU104" s="229" t="s">
        <v>84</v>
      </c>
      <c r="AV104" s="11" t="s">
        <v>84</v>
      </c>
      <c r="AW104" s="11" t="s">
        <v>37</v>
      </c>
      <c r="AX104" s="11" t="s">
        <v>75</v>
      </c>
      <c r="AY104" s="229" t="s">
        <v>176</v>
      </c>
    </row>
    <row r="105" s="12" customFormat="1">
      <c r="B105" s="230"/>
      <c r="C105" s="231"/>
      <c r="D105" s="216" t="s">
        <v>188</v>
      </c>
      <c r="E105" s="232" t="s">
        <v>106</v>
      </c>
      <c r="F105" s="233" t="s">
        <v>192</v>
      </c>
      <c r="G105" s="231"/>
      <c r="H105" s="234">
        <v>1806</v>
      </c>
      <c r="I105" s="235"/>
      <c r="J105" s="231"/>
      <c r="K105" s="231"/>
      <c r="L105" s="236"/>
      <c r="M105" s="237"/>
      <c r="N105" s="238"/>
      <c r="O105" s="238"/>
      <c r="P105" s="238"/>
      <c r="Q105" s="238"/>
      <c r="R105" s="238"/>
      <c r="S105" s="238"/>
      <c r="T105" s="239"/>
      <c r="AT105" s="240" t="s">
        <v>188</v>
      </c>
      <c r="AU105" s="240" t="s">
        <v>84</v>
      </c>
      <c r="AV105" s="12" t="s">
        <v>182</v>
      </c>
      <c r="AW105" s="12" t="s">
        <v>37</v>
      </c>
      <c r="AX105" s="12" t="s">
        <v>75</v>
      </c>
      <c r="AY105" s="240" t="s">
        <v>176</v>
      </c>
    </row>
    <row r="106" s="11" customFormat="1">
      <c r="B106" s="219"/>
      <c r="C106" s="220"/>
      <c r="D106" s="216" t="s">
        <v>188</v>
      </c>
      <c r="E106" s="221" t="s">
        <v>19</v>
      </c>
      <c r="F106" s="222" t="s">
        <v>204</v>
      </c>
      <c r="G106" s="220"/>
      <c r="H106" s="223">
        <v>5369</v>
      </c>
      <c r="I106" s="224"/>
      <c r="J106" s="220"/>
      <c r="K106" s="220"/>
      <c r="L106" s="225"/>
      <c r="M106" s="226"/>
      <c r="N106" s="227"/>
      <c r="O106" s="227"/>
      <c r="P106" s="227"/>
      <c r="Q106" s="227"/>
      <c r="R106" s="227"/>
      <c r="S106" s="227"/>
      <c r="T106" s="228"/>
      <c r="AT106" s="229" t="s">
        <v>188</v>
      </c>
      <c r="AU106" s="229" t="s">
        <v>84</v>
      </c>
      <c r="AV106" s="11" t="s">
        <v>84</v>
      </c>
      <c r="AW106" s="11" t="s">
        <v>37</v>
      </c>
      <c r="AX106" s="11" t="s">
        <v>75</v>
      </c>
      <c r="AY106" s="229" t="s">
        <v>176</v>
      </c>
    </row>
    <row r="107" s="12" customFormat="1">
      <c r="B107" s="230"/>
      <c r="C107" s="231"/>
      <c r="D107" s="216" t="s">
        <v>188</v>
      </c>
      <c r="E107" s="232" t="s">
        <v>19</v>
      </c>
      <c r="F107" s="233" t="s">
        <v>192</v>
      </c>
      <c r="G107" s="231"/>
      <c r="H107" s="234">
        <v>5369</v>
      </c>
      <c r="I107" s="235"/>
      <c r="J107" s="231"/>
      <c r="K107" s="231"/>
      <c r="L107" s="236"/>
      <c r="M107" s="237"/>
      <c r="N107" s="238"/>
      <c r="O107" s="238"/>
      <c r="P107" s="238"/>
      <c r="Q107" s="238"/>
      <c r="R107" s="238"/>
      <c r="S107" s="238"/>
      <c r="T107" s="239"/>
      <c r="AT107" s="240" t="s">
        <v>188</v>
      </c>
      <c r="AU107" s="240" t="s">
        <v>84</v>
      </c>
      <c r="AV107" s="12" t="s">
        <v>182</v>
      </c>
      <c r="AW107" s="12" t="s">
        <v>37</v>
      </c>
      <c r="AX107" s="12" t="s">
        <v>14</v>
      </c>
      <c r="AY107" s="240" t="s">
        <v>176</v>
      </c>
    </row>
    <row r="108" s="1" customFormat="1" ht="22.5" customHeight="1">
      <c r="B108" s="37"/>
      <c r="C108" s="204" t="s">
        <v>182</v>
      </c>
      <c r="D108" s="204" t="s">
        <v>178</v>
      </c>
      <c r="E108" s="205" t="s">
        <v>205</v>
      </c>
      <c r="F108" s="206" t="s">
        <v>206</v>
      </c>
      <c r="G108" s="207" t="s">
        <v>93</v>
      </c>
      <c r="H108" s="208">
        <v>1610.7000000000001</v>
      </c>
      <c r="I108" s="209"/>
      <c r="J108" s="210">
        <f>ROUND(I108*H108,2)</f>
        <v>0</v>
      </c>
      <c r="K108" s="206" t="s">
        <v>181</v>
      </c>
      <c r="L108" s="42"/>
      <c r="M108" s="211" t="s">
        <v>19</v>
      </c>
      <c r="N108" s="212" t="s">
        <v>46</v>
      </c>
      <c r="O108" s="78"/>
      <c r="P108" s="213">
        <f>O108*H108</f>
        <v>0</v>
      </c>
      <c r="Q108" s="213">
        <v>6.9999999999999994E-05</v>
      </c>
      <c r="R108" s="213">
        <f>Q108*H108</f>
        <v>0.11274899999999999</v>
      </c>
      <c r="S108" s="213">
        <v>0.128</v>
      </c>
      <c r="T108" s="214">
        <f>S108*H108</f>
        <v>206.1696</v>
      </c>
      <c r="AR108" s="16" t="s">
        <v>182</v>
      </c>
      <c r="AT108" s="16" t="s">
        <v>178</v>
      </c>
      <c r="AU108" s="16" t="s">
        <v>84</v>
      </c>
      <c r="AY108" s="16" t="s">
        <v>176</v>
      </c>
      <c r="BE108" s="215">
        <f>IF(N108="základní",J108,0)</f>
        <v>0</v>
      </c>
      <c r="BF108" s="215">
        <f>IF(N108="snížená",J108,0)</f>
        <v>0</v>
      </c>
      <c r="BG108" s="215">
        <f>IF(N108="zákl. přenesená",J108,0)</f>
        <v>0</v>
      </c>
      <c r="BH108" s="215">
        <f>IF(N108="sníž. přenesená",J108,0)</f>
        <v>0</v>
      </c>
      <c r="BI108" s="215">
        <f>IF(N108="nulová",J108,0)</f>
        <v>0</v>
      </c>
      <c r="BJ108" s="16" t="s">
        <v>14</v>
      </c>
      <c r="BK108" s="215">
        <f>ROUND(I108*H108,2)</f>
        <v>0</v>
      </c>
      <c r="BL108" s="16" t="s">
        <v>182</v>
      </c>
      <c r="BM108" s="16" t="s">
        <v>207</v>
      </c>
    </row>
    <row r="109" s="1" customFormat="1">
      <c r="B109" s="37"/>
      <c r="C109" s="38"/>
      <c r="D109" s="216" t="s">
        <v>184</v>
      </c>
      <c r="E109" s="38"/>
      <c r="F109" s="217" t="s">
        <v>208</v>
      </c>
      <c r="G109" s="38"/>
      <c r="H109" s="38"/>
      <c r="I109" s="130"/>
      <c r="J109" s="38"/>
      <c r="K109" s="38"/>
      <c r="L109" s="42"/>
      <c r="M109" s="218"/>
      <c r="N109" s="78"/>
      <c r="O109" s="78"/>
      <c r="P109" s="78"/>
      <c r="Q109" s="78"/>
      <c r="R109" s="78"/>
      <c r="S109" s="78"/>
      <c r="T109" s="79"/>
      <c r="AT109" s="16" t="s">
        <v>184</v>
      </c>
      <c r="AU109" s="16" t="s">
        <v>84</v>
      </c>
    </row>
    <row r="110" s="13" customFormat="1">
      <c r="B110" s="241"/>
      <c r="C110" s="242"/>
      <c r="D110" s="216" t="s">
        <v>188</v>
      </c>
      <c r="E110" s="243" t="s">
        <v>19</v>
      </c>
      <c r="F110" s="244" t="s">
        <v>209</v>
      </c>
      <c r="G110" s="242"/>
      <c r="H110" s="243" t="s">
        <v>19</v>
      </c>
      <c r="I110" s="245"/>
      <c r="J110" s="242"/>
      <c r="K110" s="242"/>
      <c r="L110" s="246"/>
      <c r="M110" s="247"/>
      <c r="N110" s="248"/>
      <c r="O110" s="248"/>
      <c r="P110" s="248"/>
      <c r="Q110" s="248"/>
      <c r="R110" s="248"/>
      <c r="S110" s="248"/>
      <c r="T110" s="249"/>
      <c r="AT110" s="250" t="s">
        <v>188</v>
      </c>
      <c r="AU110" s="250" t="s">
        <v>84</v>
      </c>
      <c r="AV110" s="13" t="s">
        <v>14</v>
      </c>
      <c r="AW110" s="13" t="s">
        <v>37</v>
      </c>
      <c r="AX110" s="13" t="s">
        <v>75</v>
      </c>
      <c r="AY110" s="250" t="s">
        <v>176</v>
      </c>
    </row>
    <row r="111" s="11" customFormat="1">
      <c r="B111" s="219"/>
      <c r="C111" s="220"/>
      <c r="D111" s="216" t="s">
        <v>188</v>
      </c>
      <c r="E111" s="221" t="s">
        <v>19</v>
      </c>
      <c r="F111" s="222" t="s">
        <v>210</v>
      </c>
      <c r="G111" s="220"/>
      <c r="H111" s="223">
        <v>1068.9000000000001</v>
      </c>
      <c r="I111" s="224"/>
      <c r="J111" s="220"/>
      <c r="K111" s="220"/>
      <c r="L111" s="225"/>
      <c r="M111" s="226"/>
      <c r="N111" s="227"/>
      <c r="O111" s="227"/>
      <c r="P111" s="227"/>
      <c r="Q111" s="227"/>
      <c r="R111" s="227"/>
      <c r="S111" s="227"/>
      <c r="T111" s="228"/>
      <c r="AT111" s="229" t="s">
        <v>188</v>
      </c>
      <c r="AU111" s="229" t="s">
        <v>84</v>
      </c>
      <c r="AV111" s="11" t="s">
        <v>84</v>
      </c>
      <c r="AW111" s="11" t="s">
        <v>37</v>
      </c>
      <c r="AX111" s="11" t="s">
        <v>75</v>
      </c>
      <c r="AY111" s="229" t="s">
        <v>176</v>
      </c>
    </row>
    <row r="112" s="11" customFormat="1">
      <c r="B112" s="219"/>
      <c r="C112" s="220"/>
      <c r="D112" s="216" t="s">
        <v>188</v>
      </c>
      <c r="E112" s="221" t="s">
        <v>19</v>
      </c>
      <c r="F112" s="222" t="s">
        <v>211</v>
      </c>
      <c r="G112" s="220"/>
      <c r="H112" s="223">
        <v>541.79999999999995</v>
      </c>
      <c r="I112" s="224"/>
      <c r="J112" s="220"/>
      <c r="K112" s="220"/>
      <c r="L112" s="225"/>
      <c r="M112" s="226"/>
      <c r="N112" s="227"/>
      <c r="O112" s="227"/>
      <c r="P112" s="227"/>
      <c r="Q112" s="227"/>
      <c r="R112" s="227"/>
      <c r="S112" s="227"/>
      <c r="T112" s="228"/>
      <c r="AT112" s="229" t="s">
        <v>188</v>
      </c>
      <c r="AU112" s="229" t="s">
        <v>84</v>
      </c>
      <c r="AV112" s="11" t="s">
        <v>84</v>
      </c>
      <c r="AW112" s="11" t="s">
        <v>37</v>
      </c>
      <c r="AX112" s="11" t="s">
        <v>75</v>
      </c>
      <c r="AY112" s="229" t="s">
        <v>176</v>
      </c>
    </row>
    <row r="113" s="12" customFormat="1">
      <c r="B113" s="230"/>
      <c r="C113" s="231"/>
      <c r="D113" s="216" t="s">
        <v>188</v>
      </c>
      <c r="E113" s="232" t="s">
        <v>126</v>
      </c>
      <c r="F113" s="233" t="s">
        <v>192</v>
      </c>
      <c r="G113" s="231"/>
      <c r="H113" s="234">
        <v>1610.7000000000001</v>
      </c>
      <c r="I113" s="235"/>
      <c r="J113" s="231"/>
      <c r="K113" s="231"/>
      <c r="L113" s="236"/>
      <c r="M113" s="237"/>
      <c r="N113" s="238"/>
      <c r="O113" s="238"/>
      <c r="P113" s="238"/>
      <c r="Q113" s="238"/>
      <c r="R113" s="238"/>
      <c r="S113" s="238"/>
      <c r="T113" s="239"/>
      <c r="AT113" s="240" t="s">
        <v>188</v>
      </c>
      <c r="AU113" s="240" t="s">
        <v>84</v>
      </c>
      <c r="AV113" s="12" t="s">
        <v>182</v>
      </c>
      <c r="AW113" s="12" t="s">
        <v>37</v>
      </c>
      <c r="AX113" s="12" t="s">
        <v>14</v>
      </c>
      <c r="AY113" s="240" t="s">
        <v>176</v>
      </c>
    </row>
    <row r="114" s="1" customFormat="1" ht="22.5" customHeight="1">
      <c r="B114" s="37"/>
      <c r="C114" s="204" t="s">
        <v>212</v>
      </c>
      <c r="D114" s="204" t="s">
        <v>178</v>
      </c>
      <c r="E114" s="205" t="s">
        <v>213</v>
      </c>
      <c r="F114" s="206" t="s">
        <v>214</v>
      </c>
      <c r="G114" s="207" t="s">
        <v>101</v>
      </c>
      <c r="H114" s="208">
        <v>212</v>
      </c>
      <c r="I114" s="209"/>
      <c r="J114" s="210">
        <f>ROUND(I114*H114,2)</f>
        <v>0</v>
      </c>
      <c r="K114" s="206" t="s">
        <v>181</v>
      </c>
      <c r="L114" s="42"/>
      <c r="M114" s="211" t="s">
        <v>19</v>
      </c>
      <c r="N114" s="212" t="s">
        <v>46</v>
      </c>
      <c r="O114" s="78"/>
      <c r="P114" s="213">
        <f>O114*H114</f>
        <v>0</v>
      </c>
      <c r="Q114" s="213">
        <v>0</v>
      </c>
      <c r="R114" s="213">
        <f>Q114*H114</f>
        <v>0</v>
      </c>
      <c r="S114" s="213">
        <v>0.28999999999999998</v>
      </c>
      <c r="T114" s="214">
        <f>S114*H114</f>
        <v>61.479999999999997</v>
      </c>
      <c r="AR114" s="16" t="s">
        <v>182</v>
      </c>
      <c r="AT114" s="16" t="s">
        <v>178</v>
      </c>
      <c r="AU114" s="16" t="s">
        <v>84</v>
      </c>
      <c r="AY114" s="16" t="s">
        <v>176</v>
      </c>
      <c r="BE114" s="215">
        <f>IF(N114="základní",J114,0)</f>
        <v>0</v>
      </c>
      <c r="BF114" s="215">
        <f>IF(N114="snížená",J114,0)</f>
        <v>0</v>
      </c>
      <c r="BG114" s="215">
        <f>IF(N114="zákl. přenesená",J114,0)</f>
        <v>0</v>
      </c>
      <c r="BH114" s="215">
        <f>IF(N114="sníž. přenesená",J114,0)</f>
        <v>0</v>
      </c>
      <c r="BI114" s="215">
        <f>IF(N114="nulová",J114,0)</f>
        <v>0</v>
      </c>
      <c r="BJ114" s="16" t="s">
        <v>14</v>
      </c>
      <c r="BK114" s="215">
        <f>ROUND(I114*H114,2)</f>
        <v>0</v>
      </c>
      <c r="BL114" s="16" t="s">
        <v>182</v>
      </c>
      <c r="BM114" s="16" t="s">
        <v>215</v>
      </c>
    </row>
    <row r="115" s="1" customFormat="1">
      <c r="B115" s="37"/>
      <c r="C115" s="38"/>
      <c r="D115" s="216" t="s">
        <v>184</v>
      </c>
      <c r="E115" s="38"/>
      <c r="F115" s="217" t="s">
        <v>216</v>
      </c>
      <c r="G115" s="38"/>
      <c r="H115" s="38"/>
      <c r="I115" s="130"/>
      <c r="J115" s="38"/>
      <c r="K115" s="38"/>
      <c r="L115" s="42"/>
      <c r="M115" s="218"/>
      <c r="N115" s="78"/>
      <c r="O115" s="78"/>
      <c r="P115" s="78"/>
      <c r="Q115" s="78"/>
      <c r="R115" s="78"/>
      <c r="S115" s="78"/>
      <c r="T115" s="79"/>
      <c r="AT115" s="16" t="s">
        <v>184</v>
      </c>
      <c r="AU115" s="16" t="s">
        <v>84</v>
      </c>
    </row>
    <row r="116" s="11" customFormat="1">
      <c r="B116" s="219"/>
      <c r="C116" s="220"/>
      <c r="D116" s="216" t="s">
        <v>188</v>
      </c>
      <c r="E116" s="221" t="s">
        <v>147</v>
      </c>
      <c r="F116" s="222" t="s">
        <v>217</v>
      </c>
      <c r="G116" s="220"/>
      <c r="H116" s="223">
        <v>212</v>
      </c>
      <c r="I116" s="224"/>
      <c r="J116" s="220"/>
      <c r="K116" s="220"/>
      <c r="L116" s="225"/>
      <c r="M116" s="226"/>
      <c r="N116" s="227"/>
      <c r="O116" s="227"/>
      <c r="P116" s="227"/>
      <c r="Q116" s="227"/>
      <c r="R116" s="227"/>
      <c r="S116" s="227"/>
      <c r="T116" s="228"/>
      <c r="AT116" s="229" t="s">
        <v>188</v>
      </c>
      <c r="AU116" s="229" t="s">
        <v>84</v>
      </c>
      <c r="AV116" s="11" t="s">
        <v>84</v>
      </c>
      <c r="AW116" s="11" t="s">
        <v>37</v>
      </c>
      <c r="AX116" s="11" t="s">
        <v>75</v>
      </c>
      <c r="AY116" s="229" t="s">
        <v>176</v>
      </c>
    </row>
    <row r="117" s="12" customFormat="1">
      <c r="B117" s="230"/>
      <c r="C117" s="231"/>
      <c r="D117" s="216" t="s">
        <v>188</v>
      </c>
      <c r="E117" s="232" t="s">
        <v>19</v>
      </c>
      <c r="F117" s="233" t="s">
        <v>192</v>
      </c>
      <c r="G117" s="231"/>
      <c r="H117" s="234">
        <v>212</v>
      </c>
      <c r="I117" s="235"/>
      <c r="J117" s="231"/>
      <c r="K117" s="231"/>
      <c r="L117" s="236"/>
      <c r="M117" s="237"/>
      <c r="N117" s="238"/>
      <c r="O117" s="238"/>
      <c r="P117" s="238"/>
      <c r="Q117" s="238"/>
      <c r="R117" s="238"/>
      <c r="S117" s="238"/>
      <c r="T117" s="239"/>
      <c r="AT117" s="240" t="s">
        <v>188</v>
      </c>
      <c r="AU117" s="240" t="s">
        <v>84</v>
      </c>
      <c r="AV117" s="12" t="s">
        <v>182</v>
      </c>
      <c r="AW117" s="12" t="s">
        <v>37</v>
      </c>
      <c r="AX117" s="12" t="s">
        <v>14</v>
      </c>
      <c r="AY117" s="240" t="s">
        <v>176</v>
      </c>
    </row>
    <row r="118" s="1" customFormat="1" ht="22.5" customHeight="1">
      <c r="B118" s="37"/>
      <c r="C118" s="204" t="s">
        <v>218</v>
      </c>
      <c r="D118" s="204" t="s">
        <v>178</v>
      </c>
      <c r="E118" s="205" t="s">
        <v>219</v>
      </c>
      <c r="F118" s="206" t="s">
        <v>220</v>
      </c>
      <c r="G118" s="207" t="s">
        <v>136</v>
      </c>
      <c r="H118" s="208">
        <v>72.239999999999995</v>
      </c>
      <c r="I118" s="209"/>
      <c r="J118" s="210">
        <f>ROUND(I118*H118,2)</f>
        <v>0</v>
      </c>
      <c r="K118" s="206" t="s">
        <v>181</v>
      </c>
      <c r="L118" s="42"/>
      <c r="M118" s="211" t="s">
        <v>19</v>
      </c>
      <c r="N118" s="212" t="s">
        <v>46</v>
      </c>
      <c r="O118" s="78"/>
      <c r="P118" s="213">
        <f>O118*H118</f>
        <v>0</v>
      </c>
      <c r="Q118" s="213">
        <v>0</v>
      </c>
      <c r="R118" s="213">
        <f>Q118*H118</f>
        <v>0</v>
      </c>
      <c r="S118" s="213">
        <v>0</v>
      </c>
      <c r="T118" s="214">
        <f>S118*H118</f>
        <v>0</v>
      </c>
      <c r="AR118" s="16" t="s">
        <v>182</v>
      </c>
      <c r="AT118" s="16" t="s">
        <v>178</v>
      </c>
      <c r="AU118" s="16" t="s">
        <v>84</v>
      </c>
      <c r="AY118" s="16" t="s">
        <v>176</v>
      </c>
      <c r="BE118" s="215">
        <f>IF(N118="základní",J118,0)</f>
        <v>0</v>
      </c>
      <c r="BF118" s="215">
        <f>IF(N118="snížená",J118,0)</f>
        <v>0</v>
      </c>
      <c r="BG118" s="215">
        <f>IF(N118="zákl. přenesená",J118,0)</f>
        <v>0</v>
      </c>
      <c r="BH118" s="215">
        <f>IF(N118="sníž. přenesená",J118,0)</f>
        <v>0</v>
      </c>
      <c r="BI118" s="215">
        <f>IF(N118="nulová",J118,0)</f>
        <v>0</v>
      </c>
      <c r="BJ118" s="16" t="s">
        <v>14</v>
      </c>
      <c r="BK118" s="215">
        <f>ROUND(I118*H118,2)</f>
        <v>0</v>
      </c>
      <c r="BL118" s="16" t="s">
        <v>182</v>
      </c>
      <c r="BM118" s="16" t="s">
        <v>221</v>
      </c>
    </row>
    <row r="119" s="1" customFormat="1">
      <c r="B119" s="37"/>
      <c r="C119" s="38"/>
      <c r="D119" s="216" t="s">
        <v>184</v>
      </c>
      <c r="E119" s="38"/>
      <c r="F119" s="217" t="s">
        <v>222</v>
      </c>
      <c r="G119" s="38"/>
      <c r="H119" s="38"/>
      <c r="I119" s="130"/>
      <c r="J119" s="38"/>
      <c r="K119" s="38"/>
      <c r="L119" s="42"/>
      <c r="M119" s="218"/>
      <c r="N119" s="78"/>
      <c r="O119" s="78"/>
      <c r="P119" s="78"/>
      <c r="Q119" s="78"/>
      <c r="R119" s="78"/>
      <c r="S119" s="78"/>
      <c r="T119" s="79"/>
      <c r="AT119" s="16" t="s">
        <v>184</v>
      </c>
      <c r="AU119" s="16" t="s">
        <v>84</v>
      </c>
    </row>
    <row r="120" s="11" customFormat="1">
      <c r="B120" s="219"/>
      <c r="C120" s="220"/>
      <c r="D120" s="216" t="s">
        <v>188</v>
      </c>
      <c r="E120" s="221" t="s">
        <v>19</v>
      </c>
      <c r="F120" s="222" t="s">
        <v>223</v>
      </c>
      <c r="G120" s="220"/>
      <c r="H120" s="223">
        <v>180.59999999999999</v>
      </c>
      <c r="I120" s="224"/>
      <c r="J120" s="220"/>
      <c r="K120" s="220"/>
      <c r="L120" s="225"/>
      <c r="M120" s="226"/>
      <c r="N120" s="227"/>
      <c r="O120" s="227"/>
      <c r="P120" s="227"/>
      <c r="Q120" s="227"/>
      <c r="R120" s="227"/>
      <c r="S120" s="227"/>
      <c r="T120" s="228"/>
      <c r="AT120" s="229" t="s">
        <v>188</v>
      </c>
      <c r="AU120" s="229" t="s">
        <v>84</v>
      </c>
      <c r="AV120" s="11" t="s">
        <v>84</v>
      </c>
      <c r="AW120" s="11" t="s">
        <v>37</v>
      </c>
      <c r="AX120" s="11" t="s">
        <v>75</v>
      </c>
      <c r="AY120" s="229" t="s">
        <v>176</v>
      </c>
    </row>
    <row r="121" s="12" customFormat="1">
      <c r="B121" s="230"/>
      <c r="C121" s="231"/>
      <c r="D121" s="216" t="s">
        <v>188</v>
      </c>
      <c r="E121" s="232" t="s">
        <v>135</v>
      </c>
      <c r="F121" s="233" t="s">
        <v>192</v>
      </c>
      <c r="G121" s="231"/>
      <c r="H121" s="234">
        <v>180.59999999999999</v>
      </c>
      <c r="I121" s="235"/>
      <c r="J121" s="231"/>
      <c r="K121" s="231"/>
      <c r="L121" s="236"/>
      <c r="M121" s="237"/>
      <c r="N121" s="238"/>
      <c r="O121" s="238"/>
      <c r="P121" s="238"/>
      <c r="Q121" s="238"/>
      <c r="R121" s="238"/>
      <c r="S121" s="238"/>
      <c r="T121" s="239"/>
      <c r="AT121" s="240" t="s">
        <v>188</v>
      </c>
      <c r="AU121" s="240" t="s">
        <v>84</v>
      </c>
      <c r="AV121" s="12" t="s">
        <v>182</v>
      </c>
      <c r="AW121" s="12" t="s">
        <v>37</v>
      </c>
      <c r="AX121" s="12" t="s">
        <v>75</v>
      </c>
      <c r="AY121" s="240" t="s">
        <v>176</v>
      </c>
    </row>
    <row r="122" s="11" customFormat="1">
      <c r="B122" s="219"/>
      <c r="C122" s="220"/>
      <c r="D122" s="216" t="s">
        <v>188</v>
      </c>
      <c r="E122" s="221" t="s">
        <v>138</v>
      </c>
      <c r="F122" s="222" t="s">
        <v>224</v>
      </c>
      <c r="G122" s="220"/>
      <c r="H122" s="223">
        <v>72.239999999999995</v>
      </c>
      <c r="I122" s="224"/>
      <c r="J122" s="220"/>
      <c r="K122" s="220"/>
      <c r="L122" s="225"/>
      <c r="M122" s="226"/>
      <c r="N122" s="227"/>
      <c r="O122" s="227"/>
      <c r="P122" s="227"/>
      <c r="Q122" s="227"/>
      <c r="R122" s="227"/>
      <c r="S122" s="227"/>
      <c r="T122" s="228"/>
      <c r="AT122" s="229" t="s">
        <v>188</v>
      </c>
      <c r="AU122" s="229" t="s">
        <v>84</v>
      </c>
      <c r="AV122" s="11" t="s">
        <v>84</v>
      </c>
      <c r="AW122" s="11" t="s">
        <v>37</v>
      </c>
      <c r="AX122" s="11" t="s">
        <v>14</v>
      </c>
      <c r="AY122" s="229" t="s">
        <v>176</v>
      </c>
    </row>
    <row r="123" s="11" customFormat="1">
      <c r="B123" s="219"/>
      <c r="C123" s="220"/>
      <c r="D123" s="216" t="s">
        <v>188</v>
      </c>
      <c r="E123" s="221" t="s">
        <v>141</v>
      </c>
      <c r="F123" s="222" t="s">
        <v>225</v>
      </c>
      <c r="G123" s="220"/>
      <c r="H123" s="223">
        <v>108.36</v>
      </c>
      <c r="I123" s="224"/>
      <c r="J123" s="220"/>
      <c r="K123" s="220"/>
      <c r="L123" s="225"/>
      <c r="M123" s="226"/>
      <c r="N123" s="227"/>
      <c r="O123" s="227"/>
      <c r="P123" s="227"/>
      <c r="Q123" s="227"/>
      <c r="R123" s="227"/>
      <c r="S123" s="227"/>
      <c r="T123" s="228"/>
      <c r="AT123" s="229" t="s">
        <v>188</v>
      </c>
      <c r="AU123" s="229" t="s">
        <v>84</v>
      </c>
      <c r="AV123" s="11" t="s">
        <v>84</v>
      </c>
      <c r="AW123" s="11" t="s">
        <v>37</v>
      </c>
      <c r="AX123" s="11" t="s">
        <v>75</v>
      </c>
      <c r="AY123" s="229" t="s">
        <v>176</v>
      </c>
    </row>
    <row r="124" s="1" customFormat="1" ht="22.5" customHeight="1">
      <c r="B124" s="37"/>
      <c r="C124" s="204" t="s">
        <v>226</v>
      </c>
      <c r="D124" s="204" t="s">
        <v>178</v>
      </c>
      <c r="E124" s="205" t="s">
        <v>227</v>
      </c>
      <c r="F124" s="206" t="s">
        <v>228</v>
      </c>
      <c r="G124" s="207" t="s">
        <v>136</v>
      </c>
      <c r="H124" s="208">
        <v>36.119999999999997</v>
      </c>
      <c r="I124" s="209"/>
      <c r="J124" s="210">
        <f>ROUND(I124*H124,2)</f>
        <v>0</v>
      </c>
      <c r="K124" s="206" t="s">
        <v>181</v>
      </c>
      <c r="L124" s="42"/>
      <c r="M124" s="211" t="s">
        <v>19</v>
      </c>
      <c r="N124" s="212" t="s">
        <v>46</v>
      </c>
      <c r="O124" s="78"/>
      <c r="P124" s="213">
        <f>O124*H124</f>
        <v>0</v>
      </c>
      <c r="Q124" s="213">
        <v>0</v>
      </c>
      <c r="R124" s="213">
        <f>Q124*H124</f>
        <v>0</v>
      </c>
      <c r="S124" s="213">
        <v>0</v>
      </c>
      <c r="T124" s="214">
        <f>S124*H124</f>
        <v>0</v>
      </c>
      <c r="AR124" s="16" t="s">
        <v>182</v>
      </c>
      <c r="AT124" s="16" t="s">
        <v>178</v>
      </c>
      <c r="AU124" s="16" t="s">
        <v>84</v>
      </c>
      <c r="AY124" s="16" t="s">
        <v>176</v>
      </c>
      <c r="BE124" s="215">
        <f>IF(N124="základní",J124,0)</f>
        <v>0</v>
      </c>
      <c r="BF124" s="215">
        <f>IF(N124="snížená",J124,0)</f>
        <v>0</v>
      </c>
      <c r="BG124" s="215">
        <f>IF(N124="zákl. přenesená",J124,0)</f>
        <v>0</v>
      </c>
      <c r="BH124" s="215">
        <f>IF(N124="sníž. přenesená",J124,0)</f>
        <v>0</v>
      </c>
      <c r="BI124" s="215">
        <f>IF(N124="nulová",J124,0)</f>
        <v>0</v>
      </c>
      <c r="BJ124" s="16" t="s">
        <v>14</v>
      </c>
      <c r="BK124" s="215">
        <f>ROUND(I124*H124,2)</f>
        <v>0</v>
      </c>
      <c r="BL124" s="16" t="s">
        <v>182</v>
      </c>
      <c r="BM124" s="16" t="s">
        <v>229</v>
      </c>
    </row>
    <row r="125" s="1" customFormat="1">
      <c r="B125" s="37"/>
      <c r="C125" s="38"/>
      <c r="D125" s="216" t="s">
        <v>184</v>
      </c>
      <c r="E125" s="38"/>
      <c r="F125" s="217" t="s">
        <v>222</v>
      </c>
      <c r="G125" s="38"/>
      <c r="H125" s="38"/>
      <c r="I125" s="130"/>
      <c r="J125" s="38"/>
      <c r="K125" s="38"/>
      <c r="L125" s="42"/>
      <c r="M125" s="218"/>
      <c r="N125" s="78"/>
      <c r="O125" s="78"/>
      <c r="P125" s="78"/>
      <c r="Q125" s="78"/>
      <c r="R125" s="78"/>
      <c r="S125" s="78"/>
      <c r="T125" s="79"/>
      <c r="AT125" s="16" t="s">
        <v>184</v>
      </c>
      <c r="AU125" s="16" t="s">
        <v>84</v>
      </c>
    </row>
    <row r="126" s="11" customFormat="1">
      <c r="B126" s="219"/>
      <c r="C126" s="220"/>
      <c r="D126" s="216" t="s">
        <v>188</v>
      </c>
      <c r="E126" s="221" t="s">
        <v>19</v>
      </c>
      <c r="F126" s="222" t="s">
        <v>230</v>
      </c>
      <c r="G126" s="220"/>
      <c r="H126" s="223">
        <v>36.119999999999997</v>
      </c>
      <c r="I126" s="224"/>
      <c r="J126" s="220"/>
      <c r="K126" s="220"/>
      <c r="L126" s="225"/>
      <c r="M126" s="226"/>
      <c r="N126" s="227"/>
      <c r="O126" s="227"/>
      <c r="P126" s="227"/>
      <c r="Q126" s="227"/>
      <c r="R126" s="227"/>
      <c r="S126" s="227"/>
      <c r="T126" s="228"/>
      <c r="AT126" s="229" t="s">
        <v>188</v>
      </c>
      <c r="AU126" s="229" t="s">
        <v>84</v>
      </c>
      <c r="AV126" s="11" t="s">
        <v>84</v>
      </c>
      <c r="AW126" s="11" t="s">
        <v>37</v>
      </c>
      <c r="AX126" s="11" t="s">
        <v>75</v>
      </c>
      <c r="AY126" s="229" t="s">
        <v>176</v>
      </c>
    </row>
    <row r="127" s="12" customFormat="1">
      <c r="B127" s="230"/>
      <c r="C127" s="231"/>
      <c r="D127" s="216" t="s">
        <v>188</v>
      </c>
      <c r="E127" s="232" t="s">
        <v>19</v>
      </c>
      <c r="F127" s="233" t="s">
        <v>192</v>
      </c>
      <c r="G127" s="231"/>
      <c r="H127" s="234">
        <v>36.119999999999997</v>
      </c>
      <c r="I127" s="235"/>
      <c r="J127" s="231"/>
      <c r="K127" s="231"/>
      <c r="L127" s="236"/>
      <c r="M127" s="237"/>
      <c r="N127" s="238"/>
      <c r="O127" s="238"/>
      <c r="P127" s="238"/>
      <c r="Q127" s="238"/>
      <c r="R127" s="238"/>
      <c r="S127" s="238"/>
      <c r="T127" s="239"/>
      <c r="AT127" s="240" t="s">
        <v>188</v>
      </c>
      <c r="AU127" s="240" t="s">
        <v>84</v>
      </c>
      <c r="AV127" s="12" t="s">
        <v>182</v>
      </c>
      <c r="AW127" s="12" t="s">
        <v>37</v>
      </c>
      <c r="AX127" s="12" t="s">
        <v>14</v>
      </c>
      <c r="AY127" s="240" t="s">
        <v>176</v>
      </c>
    </row>
    <row r="128" s="1" customFormat="1" ht="22.5" customHeight="1">
      <c r="B128" s="37"/>
      <c r="C128" s="204" t="s">
        <v>231</v>
      </c>
      <c r="D128" s="204" t="s">
        <v>178</v>
      </c>
      <c r="E128" s="205" t="s">
        <v>232</v>
      </c>
      <c r="F128" s="206" t="s">
        <v>233</v>
      </c>
      <c r="G128" s="207" t="s">
        <v>136</v>
      </c>
      <c r="H128" s="208">
        <v>108.36</v>
      </c>
      <c r="I128" s="209"/>
      <c r="J128" s="210">
        <f>ROUND(I128*H128,2)</f>
        <v>0</v>
      </c>
      <c r="K128" s="206" t="s">
        <v>181</v>
      </c>
      <c r="L128" s="42"/>
      <c r="M128" s="211" t="s">
        <v>19</v>
      </c>
      <c r="N128" s="212" t="s">
        <v>46</v>
      </c>
      <c r="O128" s="78"/>
      <c r="P128" s="213">
        <f>O128*H128</f>
        <v>0</v>
      </c>
      <c r="Q128" s="213">
        <v>0</v>
      </c>
      <c r="R128" s="213">
        <f>Q128*H128</f>
        <v>0</v>
      </c>
      <c r="S128" s="213">
        <v>0</v>
      </c>
      <c r="T128" s="214">
        <f>S128*H128</f>
        <v>0</v>
      </c>
      <c r="AR128" s="16" t="s">
        <v>182</v>
      </c>
      <c r="AT128" s="16" t="s">
        <v>178</v>
      </c>
      <c r="AU128" s="16" t="s">
        <v>84</v>
      </c>
      <c r="AY128" s="16" t="s">
        <v>176</v>
      </c>
      <c r="BE128" s="215">
        <f>IF(N128="základní",J128,0)</f>
        <v>0</v>
      </c>
      <c r="BF128" s="215">
        <f>IF(N128="snížená",J128,0)</f>
        <v>0</v>
      </c>
      <c r="BG128" s="215">
        <f>IF(N128="zákl. přenesená",J128,0)</f>
        <v>0</v>
      </c>
      <c r="BH128" s="215">
        <f>IF(N128="sníž. přenesená",J128,0)</f>
        <v>0</v>
      </c>
      <c r="BI128" s="215">
        <f>IF(N128="nulová",J128,0)</f>
        <v>0</v>
      </c>
      <c r="BJ128" s="16" t="s">
        <v>14</v>
      </c>
      <c r="BK128" s="215">
        <f>ROUND(I128*H128,2)</f>
        <v>0</v>
      </c>
      <c r="BL128" s="16" t="s">
        <v>182</v>
      </c>
      <c r="BM128" s="16" t="s">
        <v>234</v>
      </c>
    </row>
    <row r="129" s="1" customFormat="1">
      <c r="B129" s="37"/>
      <c r="C129" s="38"/>
      <c r="D129" s="216" t="s">
        <v>184</v>
      </c>
      <c r="E129" s="38"/>
      <c r="F129" s="217" t="s">
        <v>235</v>
      </c>
      <c r="G129" s="38"/>
      <c r="H129" s="38"/>
      <c r="I129" s="130"/>
      <c r="J129" s="38"/>
      <c r="K129" s="38"/>
      <c r="L129" s="42"/>
      <c r="M129" s="218"/>
      <c r="N129" s="78"/>
      <c r="O129" s="78"/>
      <c r="P129" s="78"/>
      <c r="Q129" s="78"/>
      <c r="R129" s="78"/>
      <c r="S129" s="78"/>
      <c r="T129" s="79"/>
      <c r="AT129" s="16" t="s">
        <v>184</v>
      </c>
      <c r="AU129" s="16" t="s">
        <v>84</v>
      </c>
    </row>
    <row r="130" s="11" customFormat="1">
      <c r="B130" s="219"/>
      <c r="C130" s="220"/>
      <c r="D130" s="216" t="s">
        <v>188</v>
      </c>
      <c r="E130" s="221" t="s">
        <v>19</v>
      </c>
      <c r="F130" s="222" t="s">
        <v>141</v>
      </c>
      <c r="G130" s="220"/>
      <c r="H130" s="223">
        <v>108.36</v>
      </c>
      <c r="I130" s="224"/>
      <c r="J130" s="220"/>
      <c r="K130" s="220"/>
      <c r="L130" s="225"/>
      <c r="M130" s="226"/>
      <c r="N130" s="227"/>
      <c r="O130" s="227"/>
      <c r="P130" s="227"/>
      <c r="Q130" s="227"/>
      <c r="R130" s="227"/>
      <c r="S130" s="227"/>
      <c r="T130" s="228"/>
      <c r="AT130" s="229" t="s">
        <v>188</v>
      </c>
      <c r="AU130" s="229" t="s">
        <v>84</v>
      </c>
      <c r="AV130" s="11" t="s">
        <v>84</v>
      </c>
      <c r="AW130" s="11" t="s">
        <v>37</v>
      </c>
      <c r="AX130" s="11" t="s">
        <v>75</v>
      </c>
      <c r="AY130" s="229" t="s">
        <v>176</v>
      </c>
    </row>
    <row r="131" s="12" customFormat="1">
      <c r="B131" s="230"/>
      <c r="C131" s="231"/>
      <c r="D131" s="216" t="s">
        <v>188</v>
      </c>
      <c r="E131" s="232" t="s">
        <v>19</v>
      </c>
      <c r="F131" s="233" t="s">
        <v>192</v>
      </c>
      <c r="G131" s="231"/>
      <c r="H131" s="234">
        <v>108.36</v>
      </c>
      <c r="I131" s="235"/>
      <c r="J131" s="231"/>
      <c r="K131" s="231"/>
      <c r="L131" s="236"/>
      <c r="M131" s="237"/>
      <c r="N131" s="238"/>
      <c r="O131" s="238"/>
      <c r="P131" s="238"/>
      <c r="Q131" s="238"/>
      <c r="R131" s="238"/>
      <c r="S131" s="238"/>
      <c r="T131" s="239"/>
      <c r="AT131" s="240" t="s">
        <v>188</v>
      </c>
      <c r="AU131" s="240" t="s">
        <v>84</v>
      </c>
      <c r="AV131" s="12" t="s">
        <v>182</v>
      </c>
      <c r="AW131" s="12" t="s">
        <v>37</v>
      </c>
      <c r="AX131" s="12" t="s">
        <v>14</v>
      </c>
      <c r="AY131" s="240" t="s">
        <v>176</v>
      </c>
    </row>
    <row r="132" s="1" customFormat="1" ht="22.5" customHeight="1">
      <c r="B132" s="37"/>
      <c r="C132" s="204" t="s">
        <v>236</v>
      </c>
      <c r="D132" s="204" t="s">
        <v>178</v>
      </c>
      <c r="E132" s="205" t="s">
        <v>237</v>
      </c>
      <c r="F132" s="206" t="s">
        <v>238</v>
      </c>
      <c r="G132" s="207" t="s">
        <v>136</v>
      </c>
      <c r="H132" s="208">
        <v>72.239999999999995</v>
      </c>
      <c r="I132" s="209"/>
      <c r="J132" s="210">
        <f>ROUND(I132*H132,2)</f>
        <v>0</v>
      </c>
      <c r="K132" s="206" t="s">
        <v>181</v>
      </c>
      <c r="L132" s="42"/>
      <c r="M132" s="211" t="s">
        <v>19</v>
      </c>
      <c r="N132" s="212" t="s">
        <v>46</v>
      </c>
      <c r="O132" s="78"/>
      <c r="P132" s="213">
        <f>O132*H132</f>
        <v>0</v>
      </c>
      <c r="Q132" s="213">
        <v>0</v>
      </c>
      <c r="R132" s="213">
        <f>Q132*H132</f>
        <v>0</v>
      </c>
      <c r="S132" s="213">
        <v>0</v>
      </c>
      <c r="T132" s="214">
        <f>S132*H132</f>
        <v>0</v>
      </c>
      <c r="AR132" s="16" t="s">
        <v>182</v>
      </c>
      <c r="AT132" s="16" t="s">
        <v>178</v>
      </c>
      <c r="AU132" s="16" t="s">
        <v>84</v>
      </c>
      <c r="AY132" s="16" t="s">
        <v>176</v>
      </c>
      <c r="BE132" s="215">
        <f>IF(N132="základní",J132,0)</f>
        <v>0</v>
      </c>
      <c r="BF132" s="215">
        <f>IF(N132="snížená",J132,0)</f>
        <v>0</v>
      </c>
      <c r="BG132" s="215">
        <f>IF(N132="zákl. přenesená",J132,0)</f>
        <v>0</v>
      </c>
      <c r="BH132" s="215">
        <f>IF(N132="sníž. přenesená",J132,0)</f>
        <v>0</v>
      </c>
      <c r="BI132" s="215">
        <f>IF(N132="nulová",J132,0)</f>
        <v>0</v>
      </c>
      <c r="BJ132" s="16" t="s">
        <v>14</v>
      </c>
      <c r="BK132" s="215">
        <f>ROUND(I132*H132,2)</f>
        <v>0</v>
      </c>
      <c r="BL132" s="16" t="s">
        <v>182</v>
      </c>
      <c r="BM132" s="16" t="s">
        <v>239</v>
      </c>
    </row>
    <row r="133" s="1" customFormat="1">
      <c r="B133" s="37"/>
      <c r="C133" s="38"/>
      <c r="D133" s="216" t="s">
        <v>184</v>
      </c>
      <c r="E133" s="38"/>
      <c r="F133" s="217" t="s">
        <v>240</v>
      </c>
      <c r="G133" s="38"/>
      <c r="H133" s="38"/>
      <c r="I133" s="130"/>
      <c r="J133" s="38"/>
      <c r="K133" s="38"/>
      <c r="L133" s="42"/>
      <c r="M133" s="218"/>
      <c r="N133" s="78"/>
      <c r="O133" s="78"/>
      <c r="P133" s="78"/>
      <c r="Q133" s="78"/>
      <c r="R133" s="78"/>
      <c r="S133" s="78"/>
      <c r="T133" s="79"/>
      <c r="AT133" s="16" t="s">
        <v>184</v>
      </c>
      <c r="AU133" s="16" t="s">
        <v>84</v>
      </c>
    </row>
    <row r="134" s="11" customFormat="1">
      <c r="B134" s="219"/>
      <c r="C134" s="220"/>
      <c r="D134" s="216" t="s">
        <v>188</v>
      </c>
      <c r="E134" s="221" t="s">
        <v>19</v>
      </c>
      <c r="F134" s="222" t="s">
        <v>138</v>
      </c>
      <c r="G134" s="220"/>
      <c r="H134" s="223">
        <v>72.239999999999995</v>
      </c>
      <c r="I134" s="224"/>
      <c r="J134" s="220"/>
      <c r="K134" s="220"/>
      <c r="L134" s="225"/>
      <c r="M134" s="226"/>
      <c r="N134" s="227"/>
      <c r="O134" s="227"/>
      <c r="P134" s="227"/>
      <c r="Q134" s="227"/>
      <c r="R134" s="227"/>
      <c r="S134" s="227"/>
      <c r="T134" s="228"/>
      <c r="AT134" s="229" t="s">
        <v>188</v>
      </c>
      <c r="AU134" s="229" t="s">
        <v>84</v>
      </c>
      <c r="AV134" s="11" t="s">
        <v>84</v>
      </c>
      <c r="AW134" s="11" t="s">
        <v>37</v>
      </c>
      <c r="AX134" s="11" t="s">
        <v>75</v>
      </c>
      <c r="AY134" s="229" t="s">
        <v>176</v>
      </c>
    </row>
    <row r="135" s="12" customFormat="1">
      <c r="B135" s="230"/>
      <c r="C135" s="231"/>
      <c r="D135" s="216" t="s">
        <v>188</v>
      </c>
      <c r="E135" s="232" t="s">
        <v>19</v>
      </c>
      <c r="F135" s="233" t="s">
        <v>192</v>
      </c>
      <c r="G135" s="231"/>
      <c r="H135" s="234">
        <v>72.239999999999995</v>
      </c>
      <c r="I135" s="235"/>
      <c r="J135" s="231"/>
      <c r="K135" s="231"/>
      <c r="L135" s="236"/>
      <c r="M135" s="237"/>
      <c r="N135" s="238"/>
      <c r="O135" s="238"/>
      <c r="P135" s="238"/>
      <c r="Q135" s="238"/>
      <c r="R135" s="238"/>
      <c r="S135" s="238"/>
      <c r="T135" s="239"/>
      <c r="AT135" s="240" t="s">
        <v>188</v>
      </c>
      <c r="AU135" s="240" t="s">
        <v>84</v>
      </c>
      <c r="AV135" s="12" t="s">
        <v>182</v>
      </c>
      <c r="AW135" s="12" t="s">
        <v>37</v>
      </c>
      <c r="AX135" s="12" t="s">
        <v>14</v>
      </c>
      <c r="AY135" s="240" t="s">
        <v>176</v>
      </c>
    </row>
    <row r="136" s="1" customFormat="1" ht="22.5" customHeight="1">
      <c r="B136" s="37"/>
      <c r="C136" s="204" t="s">
        <v>241</v>
      </c>
      <c r="D136" s="204" t="s">
        <v>178</v>
      </c>
      <c r="E136" s="205" t="s">
        <v>242</v>
      </c>
      <c r="F136" s="206" t="s">
        <v>243</v>
      </c>
      <c r="G136" s="207" t="s">
        <v>136</v>
      </c>
      <c r="H136" s="208">
        <v>361.19999999999999</v>
      </c>
      <c r="I136" s="209"/>
      <c r="J136" s="210">
        <f>ROUND(I136*H136,2)</f>
        <v>0</v>
      </c>
      <c r="K136" s="206" t="s">
        <v>181</v>
      </c>
      <c r="L136" s="42"/>
      <c r="M136" s="211" t="s">
        <v>19</v>
      </c>
      <c r="N136" s="212" t="s">
        <v>46</v>
      </c>
      <c r="O136" s="78"/>
      <c r="P136" s="213">
        <f>O136*H136</f>
        <v>0</v>
      </c>
      <c r="Q136" s="213">
        <v>0</v>
      </c>
      <c r="R136" s="213">
        <f>Q136*H136</f>
        <v>0</v>
      </c>
      <c r="S136" s="213">
        <v>0</v>
      </c>
      <c r="T136" s="214">
        <f>S136*H136</f>
        <v>0</v>
      </c>
      <c r="AR136" s="16" t="s">
        <v>182</v>
      </c>
      <c r="AT136" s="16" t="s">
        <v>178</v>
      </c>
      <c r="AU136" s="16" t="s">
        <v>84</v>
      </c>
      <c r="AY136" s="16" t="s">
        <v>176</v>
      </c>
      <c r="BE136" s="215">
        <f>IF(N136="základní",J136,0)</f>
        <v>0</v>
      </c>
      <c r="BF136" s="215">
        <f>IF(N136="snížená",J136,0)</f>
        <v>0</v>
      </c>
      <c r="BG136" s="215">
        <f>IF(N136="zákl. přenesená",J136,0)</f>
        <v>0</v>
      </c>
      <c r="BH136" s="215">
        <f>IF(N136="sníž. přenesená",J136,0)</f>
        <v>0</v>
      </c>
      <c r="BI136" s="215">
        <f>IF(N136="nulová",J136,0)</f>
        <v>0</v>
      </c>
      <c r="BJ136" s="16" t="s">
        <v>14</v>
      </c>
      <c r="BK136" s="215">
        <f>ROUND(I136*H136,2)</f>
        <v>0</v>
      </c>
      <c r="BL136" s="16" t="s">
        <v>182</v>
      </c>
      <c r="BM136" s="16" t="s">
        <v>244</v>
      </c>
    </row>
    <row r="137" s="1" customFormat="1">
      <c r="B137" s="37"/>
      <c r="C137" s="38"/>
      <c r="D137" s="216" t="s">
        <v>184</v>
      </c>
      <c r="E137" s="38"/>
      <c r="F137" s="217" t="s">
        <v>245</v>
      </c>
      <c r="G137" s="38"/>
      <c r="H137" s="38"/>
      <c r="I137" s="130"/>
      <c r="J137" s="38"/>
      <c r="K137" s="38"/>
      <c r="L137" s="42"/>
      <c r="M137" s="218"/>
      <c r="N137" s="78"/>
      <c r="O137" s="78"/>
      <c r="P137" s="78"/>
      <c r="Q137" s="78"/>
      <c r="R137" s="78"/>
      <c r="S137" s="78"/>
      <c r="T137" s="79"/>
      <c r="AT137" s="16" t="s">
        <v>184</v>
      </c>
      <c r="AU137" s="16" t="s">
        <v>84</v>
      </c>
    </row>
    <row r="138" s="11" customFormat="1">
      <c r="B138" s="219"/>
      <c r="C138" s="220"/>
      <c r="D138" s="216" t="s">
        <v>188</v>
      </c>
      <c r="E138" s="221" t="s">
        <v>19</v>
      </c>
      <c r="F138" s="222" t="s">
        <v>246</v>
      </c>
      <c r="G138" s="220"/>
      <c r="H138" s="223">
        <v>361.19999999999999</v>
      </c>
      <c r="I138" s="224"/>
      <c r="J138" s="220"/>
      <c r="K138" s="220"/>
      <c r="L138" s="225"/>
      <c r="M138" s="226"/>
      <c r="N138" s="227"/>
      <c r="O138" s="227"/>
      <c r="P138" s="227"/>
      <c r="Q138" s="227"/>
      <c r="R138" s="227"/>
      <c r="S138" s="227"/>
      <c r="T138" s="228"/>
      <c r="AT138" s="229" t="s">
        <v>188</v>
      </c>
      <c r="AU138" s="229" t="s">
        <v>84</v>
      </c>
      <c r="AV138" s="11" t="s">
        <v>84</v>
      </c>
      <c r="AW138" s="11" t="s">
        <v>37</v>
      </c>
      <c r="AX138" s="11" t="s">
        <v>75</v>
      </c>
      <c r="AY138" s="229" t="s">
        <v>176</v>
      </c>
    </row>
    <row r="139" s="12" customFormat="1">
      <c r="B139" s="230"/>
      <c r="C139" s="231"/>
      <c r="D139" s="216" t="s">
        <v>188</v>
      </c>
      <c r="E139" s="232" t="s">
        <v>19</v>
      </c>
      <c r="F139" s="233" t="s">
        <v>192</v>
      </c>
      <c r="G139" s="231"/>
      <c r="H139" s="234">
        <v>361.19999999999999</v>
      </c>
      <c r="I139" s="235"/>
      <c r="J139" s="231"/>
      <c r="K139" s="231"/>
      <c r="L139" s="236"/>
      <c r="M139" s="237"/>
      <c r="N139" s="238"/>
      <c r="O139" s="238"/>
      <c r="P139" s="238"/>
      <c r="Q139" s="238"/>
      <c r="R139" s="238"/>
      <c r="S139" s="238"/>
      <c r="T139" s="239"/>
      <c r="AT139" s="240" t="s">
        <v>188</v>
      </c>
      <c r="AU139" s="240" t="s">
        <v>84</v>
      </c>
      <c r="AV139" s="12" t="s">
        <v>182</v>
      </c>
      <c r="AW139" s="12" t="s">
        <v>37</v>
      </c>
      <c r="AX139" s="12" t="s">
        <v>14</v>
      </c>
      <c r="AY139" s="240" t="s">
        <v>176</v>
      </c>
    </row>
    <row r="140" s="1" customFormat="1" ht="16.5" customHeight="1">
      <c r="B140" s="37"/>
      <c r="C140" s="204" t="s">
        <v>247</v>
      </c>
      <c r="D140" s="204" t="s">
        <v>178</v>
      </c>
      <c r="E140" s="205" t="s">
        <v>248</v>
      </c>
      <c r="F140" s="206" t="s">
        <v>249</v>
      </c>
      <c r="G140" s="207" t="s">
        <v>136</v>
      </c>
      <c r="H140" s="208">
        <v>180.59999999999999</v>
      </c>
      <c r="I140" s="209"/>
      <c r="J140" s="210">
        <f>ROUND(I140*H140,2)</f>
        <v>0</v>
      </c>
      <c r="K140" s="206" t="s">
        <v>181</v>
      </c>
      <c r="L140" s="42"/>
      <c r="M140" s="211" t="s">
        <v>19</v>
      </c>
      <c r="N140" s="212" t="s">
        <v>46</v>
      </c>
      <c r="O140" s="78"/>
      <c r="P140" s="213">
        <f>O140*H140</f>
        <v>0</v>
      </c>
      <c r="Q140" s="213">
        <v>0</v>
      </c>
      <c r="R140" s="213">
        <f>Q140*H140</f>
        <v>0</v>
      </c>
      <c r="S140" s="213">
        <v>0</v>
      </c>
      <c r="T140" s="214">
        <f>S140*H140</f>
        <v>0</v>
      </c>
      <c r="AR140" s="16" t="s">
        <v>182</v>
      </c>
      <c r="AT140" s="16" t="s">
        <v>178</v>
      </c>
      <c r="AU140" s="16" t="s">
        <v>84</v>
      </c>
      <c r="AY140" s="16" t="s">
        <v>176</v>
      </c>
      <c r="BE140" s="215">
        <f>IF(N140="základní",J140,0)</f>
        <v>0</v>
      </c>
      <c r="BF140" s="215">
        <f>IF(N140="snížená",J140,0)</f>
        <v>0</v>
      </c>
      <c r="BG140" s="215">
        <f>IF(N140="zákl. přenesená",J140,0)</f>
        <v>0</v>
      </c>
      <c r="BH140" s="215">
        <f>IF(N140="sníž. přenesená",J140,0)</f>
        <v>0</v>
      </c>
      <c r="BI140" s="215">
        <f>IF(N140="nulová",J140,0)</f>
        <v>0</v>
      </c>
      <c r="BJ140" s="16" t="s">
        <v>14</v>
      </c>
      <c r="BK140" s="215">
        <f>ROUND(I140*H140,2)</f>
        <v>0</v>
      </c>
      <c r="BL140" s="16" t="s">
        <v>182</v>
      </c>
      <c r="BM140" s="16" t="s">
        <v>250</v>
      </c>
    </row>
    <row r="141" s="1" customFormat="1">
      <c r="B141" s="37"/>
      <c r="C141" s="38"/>
      <c r="D141" s="216" t="s">
        <v>184</v>
      </c>
      <c r="E141" s="38"/>
      <c r="F141" s="217" t="s">
        <v>251</v>
      </c>
      <c r="G141" s="38"/>
      <c r="H141" s="38"/>
      <c r="I141" s="130"/>
      <c r="J141" s="38"/>
      <c r="K141" s="38"/>
      <c r="L141" s="42"/>
      <c r="M141" s="218"/>
      <c r="N141" s="78"/>
      <c r="O141" s="78"/>
      <c r="P141" s="78"/>
      <c r="Q141" s="78"/>
      <c r="R141" s="78"/>
      <c r="S141" s="78"/>
      <c r="T141" s="79"/>
      <c r="AT141" s="16" t="s">
        <v>184</v>
      </c>
      <c r="AU141" s="16" t="s">
        <v>84</v>
      </c>
    </row>
    <row r="142" s="11" customFormat="1">
      <c r="B142" s="219"/>
      <c r="C142" s="220"/>
      <c r="D142" s="216" t="s">
        <v>188</v>
      </c>
      <c r="E142" s="221" t="s">
        <v>19</v>
      </c>
      <c r="F142" s="222" t="s">
        <v>252</v>
      </c>
      <c r="G142" s="220"/>
      <c r="H142" s="223">
        <v>180.59999999999999</v>
      </c>
      <c r="I142" s="224"/>
      <c r="J142" s="220"/>
      <c r="K142" s="220"/>
      <c r="L142" s="225"/>
      <c r="M142" s="226"/>
      <c r="N142" s="227"/>
      <c r="O142" s="227"/>
      <c r="P142" s="227"/>
      <c r="Q142" s="227"/>
      <c r="R142" s="227"/>
      <c r="S142" s="227"/>
      <c r="T142" s="228"/>
      <c r="AT142" s="229" t="s">
        <v>188</v>
      </c>
      <c r="AU142" s="229" t="s">
        <v>84</v>
      </c>
      <c r="AV142" s="11" t="s">
        <v>84</v>
      </c>
      <c r="AW142" s="11" t="s">
        <v>37</v>
      </c>
      <c r="AX142" s="11" t="s">
        <v>75</v>
      </c>
      <c r="AY142" s="229" t="s">
        <v>176</v>
      </c>
    </row>
    <row r="143" s="12" customFormat="1">
      <c r="B143" s="230"/>
      <c r="C143" s="231"/>
      <c r="D143" s="216" t="s">
        <v>188</v>
      </c>
      <c r="E143" s="232" t="s">
        <v>19</v>
      </c>
      <c r="F143" s="233" t="s">
        <v>192</v>
      </c>
      <c r="G143" s="231"/>
      <c r="H143" s="234">
        <v>180.59999999999999</v>
      </c>
      <c r="I143" s="235"/>
      <c r="J143" s="231"/>
      <c r="K143" s="231"/>
      <c r="L143" s="236"/>
      <c r="M143" s="237"/>
      <c r="N143" s="238"/>
      <c r="O143" s="238"/>
      <c r="P143" s="238"/>
      <c r="Q143" s="238"/>
      <c r="R143" s="238"/>
      <c r="S143" s="238"/>
      <c r="T143" s="239"/>
      <c r="AT143" s="240" t="s">
        <v>188</v>
      </c>
      <c r="AU143" s="240" t="s">
        <v>84</v>
      </c>
      <c r="AV143" s="12" t="s">
        <v>182</v>
      </c>
      <c r="AW143" s="12" t="s">
        <v>37</v>
      </c>
      <c r="AX143" s="12" t="s">
        <v>14</v>
      </c>
      <c r="AY143" s="240" t="s">
        <v>176</v>
      </c>
    </row>
    <row r="144" s="1" customFormat="1" ht="16.5" customHeight="1">
      <c r="B144" s="37"/>
      <c r="C144" s="204" t="s">
        <v>253</v>
      </c>
      <c r="D144" s="204" t="s">
        <v>178</v>
      </c>
      <c r="E144" s="205" t="s">
        <v>254</v>
      </c>
      <c r="F144" s="206" t="s">
        <v>255</v>
      </c>
      <c r="G144" s="207" t="s">
        <v>136</v>
      </c>
      <c r="H144" s="208">
        <v>180.59999999999999</v>
      </c>
      <c r="I144" s="209"/>
      <c r="J144" s="210">
        <f>ROUND(I144*H144,2)</f>
        <v>0</v>
      </c>
      <c r="K144" s="206" t="s">
        <v>181</v>
      </c>
      <c r="L144" s="42"/>
      <c r="M144" s="211" t="s">
        <v>19</v>
      </c>
      <c r="N144" s="212" t="s">
        <v>46</v>
      </c>
      <c r="O144" s="78"/>
      <c r="P144" s="213">
        <f>O144*H144</f>
        <v>0</v>
      </c>
      <c r="Q144" s="213">
        <v>0</v>
      </c>
      <c r="R144" s="213">
        <f>Q144*H144</f>
        <v>0</v>
      </c>
      <c r="S144" s="213">
        <v>0</v>
      </c>
      <c r="T144" s="214">
        <f>S144*H144</f>
        <v>0</v>
      </c>
      <c r="AR144" s="16" t="s">
        <v>182</v>
      </c>
      <c r="AT144" s="16" t="s">
        <v>178</v>
      </c>
      <c r="AU144" s="16" t="s">
        <v>84</v>
      </c>
      <c r="AY144" s="16" t="s">
        <v>176</v>
      </c>
      <c r="BE144" s="215">
        <f>IF(N144="základní",J144,0)</f>
        <v>0</v>
      </c>
      <c r="BF144" s="215">
        <f>IF(N144="snížená",J144,0)</f>
        <v>0</v>
      </c>
      <c r="BG144" s="215">
        <f>IF(N144="zákl. přenesená",J144,0)</f>
        <v>0</v>
      </c>
      <c r="BH144" s="215">
        <f>IF(N144="sníž. přenesená",J144,0)</f>
        <v>0</v>
      </c>
      <c r="BI144" s="215">
        <f>IF(N144="nulová",J144,0)</f>
        <v>0</v>
      </c>
      <c r="BJ144" s="16" t="s">
        <v>14</v>
      </c>
      <c r="BK144" s="215">
        <f>ROUND(I144*H144,2)</f>
        <v>0</v>
      </c>
      <c r="BL144" s="16" t="s">
        <v>182</v>
      </c>
      <c r="BM144" s="16" t="s">
        <v>256</v>
      </c>
    </row>
    <row r="145" s="1" customFormat="1">
      <c r="B145" s="37"/>
      <c r="C145" s="38"/>
      <c r="D145" s="216" t="s">
        <v>184</v>
      </c>
      <c r="E145" s="38"/>
      <c r="F145" s="217" t="s">
        <v>257</v>
      </c>
      <c r="G145" s="38"/>
      <c r="H145" s="38"/>
      <c r="I145" s="130"/>
      <c r="J145" s="38"/>
      <c r="K145" s="38"/>
      <c r="L145" s="42"/>
      <c r="M145" s="218"/>
      <c r="N145" s="78"/>
      <c r="O145" s="78"/>
      <c r="P145" s="78"/>
      <c r="Q145" s="78"/>
      <c r="R145" s="78"/>
      <c r="S145" s="78"/>
      <c r="T145" s="79"/>
      <c r="AT145" s="16" t="s">
        <v>184</v>
      </c>
      <c r="AU145" s="16" t="s">
        <v>84</v>
      </c>
    </row>
    <row r="146" s="11" customFormat="1">
      <c r="B146" s="219"/>
      <c r="C146" s="220"/>
      <c r="D146" s="216" t="s">
        <v>188</v>
      </c>
      <c r="E146" s="221" t="s">
        <v>19</v>
      </c>
      <c r="F146" s="222" t="s">
        <v>135</v>
      </c>
      <c r="G146" s="220"/>
      <c r="H146" s="223">
        <v>180.59999999999999</v>
      </c>
      <c r="I146" s="224"/>
      <c r="J146" s="220"/>
      <c r="K146" s="220"/>
      <c r="L146" s="225"/>
      <c r="M146" s="226"/>
      <c r="N146" s="227"/>
      <c r="O146" s="227"/>
      <c r="P146" s="227"/>
      <c r="Q146" s="227"/>
      <c r="R146" s="227"/>
      <c r="S146" s="227"/>
      <c r="T146" s="228"/>
      <c r="AT146" s="229" t="s">
        <v>188</v>
      </c>
      <c r="AU146" s="229" t="s">
        <v>84</v>
      </c>
      <c r="AV146" s="11" t="s">
        <v>84</v>
      </c>
      <c r="AW146" s="11" t="s">
        <v>37</v>
      </c>
      <c r="AX146" s="11" t="s">
        <v>75</v>
      </c>
      <c r="AY146" s="229" t="s">
        <v>176</v>
      </c>
    </row>
    <row r="147" s="12" customFormat="1">
      <c r="B147" s="230"/>
      <c r="C147" s="231"/>
      <c r="D147" s="216" t="s">
        <v>188</v>
      </c>
      <c r="E147" s="232" t="s">
        <v>19</v>
      </c>
      <c r="F147" s="233" t="s">
        <v>192</v>
      </c>
      <c r="G147" s="231"/>
      <c r="H147" s="234">
        <v>180.59999999999999</v>
      </c>
      <c r="I147" s="235"/>
      <c r="J147" s="231"/>
      <c r="K147" s="231"/>
      <c r="L147" s="236"/>
      <c r="M147" s="237"/>
      <c r="N147" s="238"/>
      <c r="O147" s="238"/>
      <c r="P147" s="238"/>
      <c r="Q147" s="238"/>
      <c r="R147" s="238"/>
      <c r="S147" s="238"/>
      <c r="T147" s="239"/>
      <c r="AT147" s="240" t="s">
        <v>188</v>
      </c>
      <c r="AU147" s="240" t="s">
        <v>84</v>
      </c>
      <c r="AV147" s="12" t="s">
        <v>182</v>
      </c>
      <c r="AW147" s="12" t="s">
        <v>37</v>
      </c>
      <c r="AX147" s="12" t="s">
        <v>14</v>
      </c>
      <c r="AY147" s="240" t="s">
        <v>176</v>
      </c>
    </row>
    <row r="148" s="1" customFormat="1" ht="22.5" customHeight="1">
      <c r="B148" s="37"/>
      <c r="C148" s="204" t="s">
        <v>258</v>
      </c>
      <c r="D148" s="204" t="s">
        <v>178</v>
      </c>
      <c r="E148" s="205" t="s">
        <v>259</v>
      </c>
      <c r="F148" s="206" t="s">
        <v>260</v>
      </c>
      <c r="G148" s="207" t="s">
        <v>136</v>
      </c>
      <c r="H148" s="208">
        <v>180.59999999999999</v>
      </c>
      <c r="I148" s="209"/>
      <c r="J148" s="210">
        <f>ROUND(I148*H148,2)</f>
        <v>0</v>
      </c>
      <c r="K148" s="206" t="s">
        <v>181</v>
      </c>
      <c r="L148" s="42"/>
      <c r="M148" s="211" t="s">
        <v>19</v>
      </c>
      <c r="N148" s="212" t="s">
        <v>46</v>
      </c>
      <c r="O148" s="78"/>
      <c r="P148" s="213">
        <f>O148*H148</f>
        <v>0</v>
      </c>
      <c r="Q148" s="213">
        <v>0</v>
      </c>
      <c r="R148" s="213">
        <f>Q148*H148</f>
        <v>0</v>
      </c>
      <c r="S148" s="213">
        <v>0</v>
      </c>
      <c r="T148" s="214">
        <f>S148*H148</f>
        <v>0</v>
      </c>
      <c r="AR148" s="16" t="s">
        <v>182</v>
      </c>
      <c r="AT148" s="16" t="s">
        <v>178</v>
      </c>
      <c r="AU148" s="16" t="s">
        <v>84</v>
      </c>
      <c r="AY148" s="16" t="s">
        <v>176</v>
      </c>
      <c r="BE148" s="215">
        <f>IF(N148="základní",J148,0)</f>
        <v>0</v>
      </c>
      <c r="BF148" s="215">
        <f>IF(N148="snížená",J148,0)</f>
        <v>0</v>
      </c>
      <c r="BG148" s="215">
        <f>IF(N148="zákl. přenesená",J148,0)</f>
        <v>0</v>
      </c>
      <c r="BH148" s="215">
        <f>IF(N148="sníž. přenesená",J148,0)</f>
        <v>0</v>
      </c>
      <c r="BI148" s="215">
        <f>IF(N148="nulová",J148,0)</f>
        <v>0</v>
      </c>
      <c r="BJ148" s="16" t="s">
        <v>14</v>
      </c>
      <c r="BK148" s="215">
        <f>ROUND(I148*H148,2)</f>
        <v>0</v>
      </c>
      <c r="BL148" s="16" t="s">
        <v>182</v>
      </c>
      <c r="BM148" s="16" t="s">
        <v>261</v>
      </c>
    </row>
    <row r="149" s="1" customFormat="1">
      <c r="B149" s="37"/>
      <c r="C149" s="38"/>
      <c r="D149" s="216" t="s">
        <v>184</v>
      </c>
      <c r="E149" s="38"/>
      <c r="F149" s="217" t="s">
        <v>262</v>
      </c>
      <c r="G149" s="38"/>
      <c r="H149" s="38"/>
      <c r="I149" s="130"/>
      <c r="J149" s="38"/>
      <c r="K149" s="38"/>
      <c r="L149" s="42"/>
      <c r="M149" s="218"/>
      <c r="N149" s="78"/>
      <c r="O149" s="78"/>
      <c r="P149" s="78"/>
      <c r="Q149" s="78"/>
      <c r="R149" s="78"/>
      <c r="S149" s="78"/>
      <c r="T149" s="79"/>
      <c r="AT149" s="16" t="s">
        <v>184</v>
      </c>
      <c r="AU149" s="16" t="s">
        <v>84</v>
      </c>
    </row>
    <row r="150" s="11" customFormat="1">
      <c r="B150" s="219"/>
      <c r="C150" s="220"/>
      <c r="D150" s="216" t="s">
        <v>188</v>
      </c>
      <c r="E150" s="221" t="s">
        <v>19</v>
      </c>
      <c r="F150" s="222" t="s">
        <v>135</v>
      </c>
      <c r="G150" s="220"/>
      <c r="H150" s="223">
        <v>180.59999999999999</v>
      </c>
      <c r="I150" s="224"/>
      <c r="J150" s="220"/>
      <c r="K150" s="220"/>
      <c r="L150" s="225"/>
      <c r="M150" s="226"/>
      <c r="N150" s="227"/>
      <c r="O150" s="227"/>
      <c r="P150" s="227"/>
      <c r="Q150" s="227"/>
      <c r="R150" s="227"/>
      <c r="S150" s="227"/>
      <c r="T150" s="228"/>
      <c r="AT150" s="229" t="s">
        <v>188</v>
      </c>
      <c r="AU150" s="229" t="s">
        <v>84</v>
      </c>
      <c r="AV150" s="11" t="s">
        <v>84</v>
      </c>
      <c r="AW150" s="11" t="s">
        <v>37</v>
      </c>
      <c r="AX150" s="11" t="s">
        <v>75</v>
      </c>
      <c r="AY150" s="229" t="s">
        <v>176</v>
      </c>
    </row>
    <row r="151" s="12" customFormat="1">
      <c r="B151" s="230"/>
      <c r="C151" s="231"/>
      <c r="D151" s="216" t="s">
        <v>188</v>
      </c>
      <c r="E151" s="232" t="s">
        <v>19</v>
      </c>
      <c r="F151" s="233" t="s">
        <v>192</v>
      </c>
      <c r="G151" s="231"/>
      <c r="H151" s="234">
        <v>180.59999999999999</v>
      </c>
      <c r="I151" s="235"/>
      <c r="J151" s="231"/>
      <c r="K151" s="231"/>
      <c r="L151" s="236"/>
      <c r="M151" s="237"/>
      <c r="N151" s="238"/>
      <c r="O151" s="238"/>
      <c r="P151" s="238"/>
      <c r="Q151" s="238"/>
      <c r="R151" s="238"/>
      <c r="S151" s="238"/>
      <c r="T151" s="239"/>
      <c r="AT151" s="240" t="s">
        <v>188</v>
      </c>
      <c r="AU151" s="240" t="s">
        <v>84</v>
      </c>
      <c r="AV151" s="12" t="s">
        <v>182</v>
      </c>
      <c r="AW151" s="12" t="s">
        <v>37</v>
      </c>
      <c r="AX151" s="12" t="s">
        <v>14</v>
      </c>
      <c r="AY151" s="240" t="s">
        <v>176</v>
      </c>
    </row>
    <row r="152" s="10" customFormat="1" ht="22.8" customHeight="1">
      <c r="B152" s="188"/>
      <c r="C152" s="189"/>
      <c r="D152" s="190" t="s">
        <v>74</v>
      </c>
      <c r="E152" s="202" t="s">
        <v>212</v>
      </c>
      <c r="F152" s="202" t="s">
        <v>263</v>
      </c>
      <c r="G152" s="189"/>
      <c r="H152" s="189"/>
      <c r="I152" s="192"/>
      <c r="J152" s="203">
        <f>BK152</f>
        <v>0</v>
      </c>
      <c r="K152" s="189"/>
      <c r="L152" s="194"/>
      <c r="M152" s="195"/>
      <c r="N152" s="196"/>
      <c r="O152" s="196"/>
      <c r="P152" s="197">
        <f>SUM(P153:P180)</f>
        <v>0</v>
      </c>
      <c r="Q152" s="196"/>
      <c r="R152" s="197">
        <f>SUM(R153:R180)</f>
        <v>6.8705999999999996</v>
      </c>
      <c r="S152" s="196"/>
      <c r="T152" s="198">
        <f>SUM(T153:T180)</f>
        <v>0</v>
      </c>
      <c r="AR152" s="199" t="s">
        <v>14</v>
      </c>
      <c r="AT152" s="200" t="s">
        <v>74</v>
      </c>
      <c r="AU152" s="200" t="s">
        <v>14</v>
      </c>
      <c r="AY152" s="199" t="s">
        <v>176</v>
      </c>
      <c r="BK152" s="201">
        <f>SUM(BK153:BK180)</f>
        <v>0</v>
      </c>
    </row>
    <row r="153" s="1" customFormat="1" ht="22.5" customHeight="1">
      <c r="B153" s="37"/>
      <c r="C153" s="204" t="s">
        <v>264</v>
      </c>
      <c r="D153" s="204" t="s">
        <v>178</v>
      </c>
      <c r="E153" s="205" t="s">
        <v>265</v>
      </c>
      <c r="F153" s="206" t="s">
        <v>266</v>
      </c>
      <c r="G153" s="207" t="s">
        <v>93</v>
      </c>
      <c r="H153" s="208">
        <v>1610.7000000000001</v>
      </c>
      <c r="I153" s="209"/>
      <c r="J153" s="210">
        <f>ROUND(I153*H153,2)</f>
        <v>0</v>
      </c>
      <c r="K153" s="206" t="s">
        <v>181</v>
      </c>
      <c r="L153" s="42"/>
      <c r="M153" s="211" t="s">
        <v>19</v>
      </c>
      <c r="N153" s="212" t="s">
        <v>46</v>
      </c>
      <c r="O153" s="78"/>
      <c r="P153" s="213">
        <f>O153*H153</f>
        <v>0</v>
      </c>
      <c r="Q153" s="213">
        <v>0</v>
      </c>
      <c r="R153" s="213">
        <f>Q153*H153</f>
        <v>0</v>
      </c>
      <c r="S153" s="213">
        <v>0</v>
      </c>
      <c r="T153" s="214">
        <f>S153*H153</f>
        <v>0</v>
      </c>
      <c r="AR153" s="16" t="s">
        <v>182</v>
      </c>
      <c r="AT153" s="16" t="s">
        <v>178</v>
      </c>
      <c r="AU153" s="16" t="s">
        <v>84</v>
      </c>
      <c r="AY153" s="16" t="s">
        <v>176</v>
      </c>
      <c r="BE153" s="215">
        <f>IF(N153="základní",J153,0)</f>
        <v>0</v>
      </c>
      <c r="BF153" s="215">
        <f>IF(N153="snížená",J153,0)</f>
        <v>0</v>
      </c>
      <c r="BG153" s="215">
        <f>IF(N153="zákl. přenesená",J153,0)</f>
        <v>0</v>
      </c>
      <c r="BH153" s="215">
        <f>IF(N153="sníž. přenesená",J153,0)</f>
        <v>0</v>
      </c>
      <c r="BI153" s="215">
        <f>IF(N153="nulová",J153,0)</f>
        <v>0</v>
      </c>
      <c r="BJ153" s="16" t="s">
        <v>14</v>
      </c>
      <c r="BK153" s="215">
        <f>ROUND(I153*H153,2)</f>
        <v>0</v>
      </c>
      <c r="BL153" s="16" t="s">
        <v>182</v>
      </c>
      <c r="BM153" s="16" t="s">
        <v>267</v>
      </c>
    </row>
    <row r="154" s="1" customFormat="1">
      <c r="B154" s="37"/>
      <c r="C154" s="38"/>
      <c r="D154" s="216" t="s">
        <v>184</v>
      </c>
      <c r="E154" s="38"/>
      <c r="F154" s="217" t="s">
        <v>268</v>
      </c>
      <c r="G154" s="38"/>
      <c r="H154" s="38"/>
      <c r="I154" s="130"/>
      <c r="J154" s="38"/>
      <c r="K154" s="38"/>
      <c r="L154" s="42"/>
      <c r="M154" s="218"/>
      <c r="N154" s="78"/>
      <c r="O154" s="78"/>
      <c r="P154" s="78"/>
      <c r="Q154" s="78"/>
      <c r="R154" s="78"/>
      <c r="S154" s="78"/>
      <c r="T154" s="79"/>
      <c r="AT154" s="16" t="s">
        <v>184</v>
      </c>
      <c r="AU154" s="16" t="s">
        <v>84</v>
      </c>
    </row>
    <row r="155" s="11" customFormat="1">
      <c r="B155" s="219"/>
      <c r="C155" s="220"/>
      <c r="D155" s="216" t="s">
        <v>188</v>
      </c>
      <c r="E155" s="221" t="s">
        <v>19</v>
      </c>
      <c r="F155" s="222" t="s">
        <v>126</v>
      </c>
      <c r="G155" s="220"/>
      <c r="H155" s="223">
        <v>1610.7000000000001</v>
      </c>
      <c r="I155" s="224"/>
      <c r="J155" s="220"/>
      <c r="K155" s="220"/>
      <c r="L155" s="225"/>
      <c r="M155" s="226"/>
      <c r="N155" s="227"/>
      <c r="O155" s="227"/>
      <c r="P155" s="227"/>
      <c r="Q155" s="227"/>
      <c r="R155" s="227"/>
      <c r="S155" s="227"/>
      <c r="T155" s="228"/>
      <c r="AT155" s="229" t="s">
        <v>188</v>
      </c>
      <c r="AU155" s="229" t="s">
        <v>84</v>
      </c>
      <c r="AV155" s="11" t="s">
        <v>84</v>
      </c>
      <c r="AW155" s="11" t="s">
        <v>37</v>
      </c>
      <c r="AX155" s="11" t="s">
        <v>75</v>
      </c>
      <c r="AY155" s="229" t="s">
        <v>176</v>
      </c>
    </row>
    <row r="156" s="12" customFormat="1">
      <c r="B156" s="230"/>
      <c r="C156" s="231"/>
      <c r="D156" s="216" t="s">
        <v>188</v>
      </c>
      <c r="E156" s="232" t="s">
        <v>19</v>
      </c>
      <c r="F156" s="233" t="s">
        <v>192</v>
      </c>
      <c r="G156" s="231"/>
      <c r="H156" s="234">
        <v>1610.7000000000001</v>
      </c>
      <c r="I156" s="235"/>
      <c r="J156" s="231"/>
      <c r="K156" s="231"/>
      <c r="L156" s="236"/>
      <c r="M156" s="237"/>
      <c r="N156" s="238"/>
      <c r="O156" s="238"/>
      <c r="P156" s="238"/>
      <c r="Q156" s="238"/>
      <c r="R156" s="238"/>
      <c r="S156" s="238"/>
      <c r="T156" s="239"/>
      <c r="AT156" s="240" t="s">
        <v>188</v>
      </c>
      <c r="AU156" s="240" t="s">
        <v>84</v>
      </c>
      <c r="AV156" s="12" t="s">
        <v>182</v>
      </c>
      <c r="AW156" s="12" t="s">
        <v>37</v>
      </c>
      <c r="AX156" s="12" t="s">
        <v>14</v>
      </c>
      <c r="AY156" s="240" t="s">
        <v>176</v>
      </c>
    </row>
    <row r="157" s="1" customFormat="1" ht="16.5" customHeight="1">
      <c r="B157" s="37"/>
      <c r="C157" s="204" t="s">
        <v>8</v>
      </c>
      <c r="D157" s="204" t="s">
        <v>178</v>
      </c>
      <c r="E157" s="205" t="s">
        <v>269</v>
      </c>
      <c r="F157" s="206" t="s">
        <v>270</v>
      </c>
      <c r="G157" s="207" t="s">
        <v>93</v>
      </c>
      <c r="H157" s="208">
        <v>5369</v>
      </c>
      <c r="I157" s="209"/>
      <c r="J157" s="210">
        <f>ROUND(I157*H157,2)</f>
        <v>0</v>
      </c>
      <c r="K157" s="206" t="s">
        <v>181</v>
      </c>
      <c r="L157" s="42"/>
      <c r="M157" s="211" t="s">
        <v>19</v>
      </c>
      <c r="N157" s="212" t="s">
        <v>46</v>
      </c>
      <c r="O157" s="78"/>
      <c r="P157" s="213">
        <f>O157*H157</f>
        <v>0</v>
      </c>
      <c r="Q157" s="213">
        <v>0</v>
      </c>
      <c r="R157" s="213">
        <f>Q157*H157</f>
        <v>0</v>
      </c>
      <c r="S157" s="213">
        <v>0</v>
      </c>
      <c r="T157" s="214">
        <f>S157*H157</f>
        <v>0</v>
      </c>
      <c r="AR157" s="16" t="s">
        <v>182</v>
      </c>
      <c r="AT157" s="16" t="s">
        <v>178</v>
      </c>
      <c r="AU157" s="16" t="s">
        <v>84</v>
      </c>
      <c r="AY157" s="16" t="s">
        <v>176</v>
      </c>
      <c r="BE157" s="215">
        <f>IF(N157="základní",J157,0)</f>
        <v>0</v>
      </c>
      <c r="BF157" s="215">
        <f>IF(N157="snížená",J157,0)</f>
        <v>0</v>
      </c>
      <c r="BG157" s="215">
        <f>IF(N157="zákl. přenesená",J157,0)</f>
        <v>0</v>
      </c>
      <c r="BH157" s="215">
        <f>IF(N157="sníž. přenesená",J157,0)</f>
        <v>0</v>
      </c>
      <c r="BI157" s="215">
        <f>IF(N157="nulová",J157,0)</f>
        <v>0</v>
      </c>
      <c r="BJ157" s="16" t="s">
        <v>14</v>
      </c>
      <c r="BK157" s="215">
        <f>ROUND(I157*H157,2)</f>
        <v>0</v>
      </c>
      <c r="BL157" s="16" t="s">
        <v>182</v>
      </c>
      <c r="BM157" s="16" t="s">
        <v>271</v>
      </c>
    </row>
    <row r="158" s="11" customFormat="1">
      <c r="B158" s="219"/>
      <c r="C158" s="220"/>
      <c r="D158" s="216" t="s">
        <v>188</v>
      </c>
      <c r="E158" s="221" t="s">
        <v>19</v>
      </c>
      <c r="F158" s="222" t="s">
        <v>95</v>
      </c>
      <c r="G158" s="220"/>
      <c r="H158" s="223">
        <v>3563</v>
      </c>
      <c r="I158" s="224"/>
      <c r="J158" s="220"/>
      <c r="K158" s="220"/>
      <c r="L158" s="225"/>
      <c r="M158" s="226"/>
      <c r="N158" s="227"/>
      <c r="O158" s="227"/>
      <c r="P158" s="227"/>
      <c r="Q158" s="227"/>
      <c r="R158" s="227"/>
      <c r="S158" s="227"/>
      <c r="T158" s="228"/>
      <c r="AT158" s="229" t="s">
        <v>188</v>
      </c>
      <c r="AU158" s="229" t="s">
        <v>84</v>
      </c>
      <c r="AV158" s="11" t="s">
        <v>84</v>
      </c>
      <c r="AW158" s="11" t="s">
        <v>37</v>
      </c>
      <c r="AX158" s="11" t="s">
        <v>75</v>
      </c>
      <c r="AY158" s="229" t="s">
        <v>176</v>
      </c>
    </row>
    <row r="159" s="11" customFormat="1">
      <c r="B159" s="219"/>
      <c r="C159" s="220"/>
      <c r="D159" s="216" t="s">
        <v>188</v>
      </c>
      <c r="E159" s="221" t="s">
        <v>19</v>
      </c>
      <c r="F159" s="222" t="s">
        <v>106</v>
      </c>
      <c r="G159" s="220"/>
      <c r="H159" s="223">
        <v>1806</v>
      </c>
      <c r="I159" s="224"/>
      <c r="J159" s="220"/>
      <c r="K159" s="220"/>
      <c r="L159" s="225"/>
      <c r="M159" s="226"/>
      <c r="N159" s="227"/>
      <c r="O159" s="227"/>
      <c r="P159" s="227"/>
      <c r="Q159" s="227"/>
      <c r="R159" s="227"/>
      <c r="S159" s="227"/>
      <c r="T159" s="228"/>
      <c r="AT159" s="229" t="s">
        <v>188</v>
      </c>
      <c r="AU159" s="229" t="s">
        <v>84</v>
      </c>
      <c r="AV159" s="11" t="s">
        <v>84</v>
      </c>
      <c r="AW159" s="11" t="s">
        <v>37</v>
      </c>
      <c r="AX159" s="11" t="s">
        <v>75</v>
      </c>
      <c r="AY159" s="229" t="s">
        <v>176</v>
      </c>
    </row>
    <row r="160" s="12" customFormat="1">
      <c r="B160" s="230"/>
      <c r="C160" s="231"/>
      <c r="D160" s="216" t="s">
        <v>188</v>
      </c>
      <c r="E160" s="232" t="s">
        <v>19</v>
      </c>
      <c r="F160" s="233" t="s">
        <v>192</v>
      </c>
      <c r="G160" s="231"/>
      <c r="H160" s="234">
        <v>5369</v>
      </c>
      <c r="I160" s="235"/>
      <c r="J160" s="231"/>
      <c r="K160" s="231"/>
      <c r="L160" s="236"/>
      <c r="M160" s="237"/>
      <c r="N160" s="238"/>
      <c r="O160" s="238"/>
      <c r="P160" s="238"/>
      <c r="Q160" s="238"/>
      <c r="R160" s="238"/>
      <c r="S160" s="238"/>
      <c r="T160" s="239"/>
      <c r="AT160" s="240" t="s">
        <v>188</v>
      </c>
      <c r="AU160" s="240" t="s">
        <v>84</v>
      </c>
      <c r="AV160" s="12" t="s">
        <v>182</v>
      </c>
      <c r="AW160" s="12" t="s">
        <v>37</v>
      </c>
      <c r="AX160" s="12" t="s">
        <v>14</v>
      </c>
      <c r="AY160" s="240" t="s">
        <v>176</v>
      </c>
    </row>
    <row r="161" s="1" customFormat="1" ht="16.5" customHeight="1">
      <c r="B161" s="37"/>
      <c r="C161" s="204" t="s">
        <v>272</v>
      </c>
      <c r="D161" s="204" t="s">
        <v>178</v>
      </c>
      <c r="E161" s="205" t="s">
        <v>273</v>
      </c>
      <c r="F161" s="206" t="s">
        <v>274</v>
      </c>
      <c r="G161" s="207" t="s">
        <v>93</v>
      </c>
      <c r="H161" s="208">
        <v>5844</v>
      </c>
      <c r="I161" s="209"/>
      <c r="J161" s="210">
        <f>ROUND(I161*H161,2)</f>
        <v>0</v>
      </c>
      <c r="K161" s="206" t="s">
        <v>181</v>
      </c>
      <c r="L161" s="42"/>
      <c r="M161" s="211" t="s">
        <v>19</v>
      </c>
      <c r="N161" s="212" t="s">
        <v>46</v>
      </c>
      <c r="O161" s="78"/>
      <c r="P161" s="213">
        <f>O161*H161</f>
        <v>0</v>
      </c>
      <c r="Q161" s="213">
        <v>0</v>
      </c>
      <c r="R161" s="213">
        <f>Q161*H161</f>
        <v>0</v>
      </c>
      <c r="S161" s="213">
        <v>0</v>
      </c>
      <c r="T161" s="214">
        <f>S161*H161</f>
        <v>0</v>
      </c>
      <c r="AR161" s="16" t="s">
        <v>182</v>
      </c>
      <c r="AT161" s="16" t="s">
        <v>178</v>
      </c>
      <c r="AU161" s="16" t="s">
        <v>84</v>
      </c>
      <c r="AY161" s="16" t="s">
        <v>176</v>
      </c>
      <c r="BE161" s="215">
        <f>IF(N161="základní",J161,0)</f>
        <v>0</v>
      </c>
      <c r="BF161" s="215">
        <f>IF(N161="snížená",J161,0)</f>
        <v>0</v>
      </c>
      <c r="BG161" s="215">
        <f>IF(N161="zákl. přenesená",J161,0)</f>
        <v>0</v>
      </c>
      <c r="BH161" s="215">
        <f>IF(N161="sníž. přenesená",J161,0)</f>
        <v>0</v>
      </c>
      <c r="BI161" s="215">
        <f>IF(N161="nulová",J161,0)</f>
        <v>0</v>
      </c>
      <c r="BJ161" s="16" t="s">
        <v>14</v>
      </c>
      <c r="BK161" s="215">
        <f>ROUND(I161*H161,2)</f>
        <v>0</v>
      </c>
      <c r="BL161" s="16" t="s">
        <v>182</v>
      </c>
      <c r="BM161" s="16" t="s">
        <v>275</v>
      </c>
    </row>
    <row r="162" s="11" customFormat="1">
      <c r="B162" s="219"/>
      <c r="C162" s="220"/>
      <c r="D162" s="216" t="s">
        <v>188</v>
      </c>
      <c r="E162" s="221" t="s">
        <v>19</v>
      </c>
      <c r="F162" s="222" t="s">
        <v>91</v>
      </c>
      <c r="G162" s="220"/>
      <c r="H162" s="223">
        <v>4038</v>
      </c>
      <c r="I162" s="224"/>
      <c r="J162" s="220"/>
      <c r="K162" s="220"/>
      <c r="L162" s="225"/>
      <c r="M162" s="226"/>
      <c r="N162" s="227"/>
      <c r="O162" s="227"/>
      <c r="P162" s="227"/>
      <c r="Q162" s="227"/>
      <c r="R162" s="227"/>
      <c r="S162" s="227"/>
      <c r="T162" s="228"/>
      <c r="AT162" s="229" t="s">
        <v>188</v>
      </c>
      <c r="AU162" s="229" t="s">
        <v>84</v>
      </c>
      <c r="AV162" s="11" t="s">
        <v>84</v>
      </c>
      <c r="AW162" s="11" t="s">
        <v>37</v>
      </c>
      <c r="AX162" s="11" t="s">
        <v>75</v>
      </c>
      <c r="AY162" s="229" t="s">
        <v>176</v>
      </c>
    </row>
    <row r="163" s="11" customFormat="1">
      <c r="B163" s="219"/>
      <c r="C163" s="220"/>
      <c r="D163" s="216" t="s">
        <v>188</v>
      </c>
      <c r="E163" s="221" t="s">
        <v>19</v>
      </c>
      <c r="F163" s="222" t="s">
        <v>106</v>
      </c>
      <c r="G163" s="220"/>
      <c r="H163" s="223">
        <v>1806</v>
      </c>
      <c r="I163" s="224"/>
      <c r="J163" s="220"/>
      <c r="K163" s="220"/>
      <c r="L163" s="225"/>
      <c r="M163" s="226"/>
      <c r="N163" s="227"/>
      <c r="O163" s="227"/>
      <c r="P163" s="227"/>
      <c r="Q163" s="227"/>
      <c r="R163" s="227"/>
      <c r="S163" s="227"/>
      <c r="T163" s="228"/>
      <c r="AT163" s="229" t="s">
        <v>188</v>
      </c>
      <c r="AU163" s="229" t="s">
        <v>84</v>
      </c>
      <c r="AV163" s="11" t="s">
        <v>84</v>
      </c>
      <c r="AW163" s="11" t="s">
        <v>37</v>
      </c>
      <c r="AX163" s="11" t="s">
        <v>75</v>
      </c>
      <c r="AY163" s="229" t="s">
        <v>176</v>
      </c>
    </row>
    <row r="164" s="12" customFormat="1">
      <c r="B164" s="230"/>
      <c r="C164" s="231"/>
      <c r="D164" s="216" t="s">
        <v>188</v>
      </c>
      <c r="E164" s="232" t="s">
        <v>19</v>
      </c>
      <c r="F164" s="233" t="s">
        <v>192</v>
      </c>
      <c r="G164" s="231"/>
      <c r="H164" s="234">
        <v>5844</v>
      </c>
      <c r="I164" s="235"/>
      <c r="J164" s="231"/>
      <c r="K164" s="231"/>
      <c r="L164" s="236"/>
      <c r="M164" s="237"/>
      <c r="N164" s="238"/>
      <c r="O164" s="238"/>
      <c r="P164" s="238"/>
      <c r="Q164" s="238"/>
      <c r="R164" s="238"/>
      <c r="S164" s="238"/>
      <c r="T164" s="239"/>
      <c r="AT164" s="240" t="s">
        <v>188</v>
      </c>
      <c r="AU164" s="240" t="s">
        <v>84</v>
      </c>
      <c r="AV164" s="12" t="s">
        <v>182</v>
      </c>
      <c r="AW164" s="12" t="s">
        <v>37</v>
      </c>
      <c r="AX164" s="12" t="s">
        <v>14</v>
      </c>
      <c r="AY164" s="240" t="s">
        <v>176</v>
      </c>
    </row>
    <row r="165" s="1" customFormat="1" ht="16.5" customHeight="1">
      <c r="B165" s="37"/>
      <c r="C165" s="204" t="s">
        <v>276</v>
      </c>
      <c r="D165" s="204" t="s">
        <v>178</v>
      </c>
      <c r="E165" s="205" t="s">
        <v>277</v>
      </c>
      <c r="F165" s="206" t="s">
        <v>278</v>
      </c>
      <c r="G165" s="207" t="s">
        <v>93</v>
      </c>
      <c r="H165" s="208">
        <v>1610.7000000000001</v>
      </c>
      <c r="I165" s="209"/>
      <c r="J165" s="210">
        <f>ROUND(I165*H165,2)</f>
        <v>0</v>
      </c>
      <c r="K165" s="206" t="s">
        <v>181</v>
      </c>
      <c r="L165" s="42"/>
      <c r="M165" s="211" t="s">
        <v>19</v>
      </c>
      <c r="N165" s="212" t="s">
        <v>46</v>
      </c>
      <c r="O165" s="78"/>
      <c r="P165" s="213">
        <f>O165*H165</f>
        <v>0</v>
      </c>
      <c r="Q165" s="213">
        <v>0</v>
      </c>
      <c r="R165" s="213">
        <f>Q165*H165</f>
        <v>0</v>
      </c>
      <c r="S165" s="213">
        <v>0</v>
      </c>
      <c r="T165" s="214">
        <f>S165*H165</f>
        <v>0</v>
      </c>
      <c r="AR165" s="16" t="s">
        <v>182</v>
      </c>
      <c r="AT165" s="16" t="s">
        <v>178</v>
      </c>
      <c r="AU165" s="16" t="s">
        <v>84</v>
      </c>
      <c r="AY165" s="16" t="s">
        <v>176</v>
      </c>
      <c r="BE165" s="215">
        <f>IF(N165="základní",J165,0)</f>
        <v>0</v>
      </c>
      <c r="BF165" s="215">
        <f>IF(N165="snížená",J165,0)</f>
        <v>0</v>
      </c>
      <c r="BG165" s="215">
        <f>IF(N165="zákl. přenesená",J165,0)</f>
        <v>0</v>
      </c>
      <c r="BH165" s="215">
        <f>IF(N165="sníž. přenesená",J165,0)</f>
        <v>0</v>
      </c>
      <c r="BI165" s="215">
        <f>IF(N165="nulová",J165,0)</f>
        <v>0</v>
      </c>
      <c r="BJ165" s="16" t="s">
        <v>14</v>
      </c>
      <c r="BK165" s="215">
        <f>ROUND(I165*H165,2)</f>
        <v>0</v>
      </c>
      <c r="BL165" s="16" t="s">
        <v>182</v>
      </c>
      <c r="BM165" s="16" t="s">
        <v>279</v>
      </c>
    </row>
    <row r="166" s="11" customFormat="1">
      <c r="B166" s="219"/>
      <c r="C166" s="220"/>
      <c r="D166" s="216" t="s">
        <v>188</v>
      </c>
      <c r="E166" s="221" t="s">
        <v>19</v>
      </c>
      <c r="F166" s="222" t="s">
        <v>126</v>
      </c>
      <c r="G166" s="220"/>
      <c r="H166" s="223">
        <v>1610.7000000000001</v>
      </c>
      <c r="I166" s="224"/>
      <c r="J166" s="220"/>
      <c r="K166" s="220"/>
      <c r="L166" s="225"/>
      <c r="M166" s="226"/>
      <c r="N166" s="227"/>
      <c r="O166" s="227"/>
      <c r="P166" s="227"/>
      <c r="Q166" s="227"/>
      <c r="R166" s="227"/>
      <c r="S166" s="227"/>
      <c r="T166" s="228"/>
      <c r="AT166" s="229" t="s">
        <v>188</v>
      </c>
      <c r="AU166" s="229" t="s">
        <v>84</v>
      </c>
      <c r="AV166" s="11" t="s">
        <v>84</v>
      </c>
      <c r="AW166" s="11" t="s">
        <v>37</v>
      </c>
      <c r="AX166" s="11" t="s">
        <v>75</v>
      </c>
      <c r="AY166" s="229" t="s">
        <v>176</v>
      </c>
    </row>
    <row r="167" s="12" customFormat="1">
      <c r="B167" s="230"/>
      <c r="C167" s="231"/>
      <c r="D167" s="216" t="s">
        <v>188</v>
      </c>
      <c r="E167" s="232" t="s">
        <v>19</v>
      </c>
      <c r="F167" s="233" t="s">
        <v>192</v>
      </c>
      <c r="G167" s="231"/>
      <c r="H167" s="234">
        <v>1610.7000000000001</v>
      </c>
      <c r="I167" s="235"/>
      <c r="J167" s="231"/>
      <c r="K167" s="231"/>
      <c r="L167" s="236"/>
      <c r="M167" s="237"/>
      <c r="N167" s="238"/>
      <c r="O167" s="238"/>
      <c r="P167" s="238"/>
      <c r="Q167" s="238"/>
      <c r="R167" s="238"/>
      <c r="S167" s="238"/>
      <c r="T167" s="239"/>
      <c r="AT167" s="240" t="s">
        <v>188</v>
      </c>
      <c r="AU167" s="240" t="s">
        <v>84</v>
      </c>
      <c r="AV167" s="12" t="s">
        <v>182</v>
      </c>
      <c r="AW167" s="12" t="s">
        <v>37</v>
      </c>
      <c r="AX167" s="12" t="s">
        <v>14</v>
      </c>
      <c r="AY167" s="240" t="s">
        <v>176</v>
      </c>
    </row>
    <row r="168" s="1" customFormat="1" ht="16.5" customHeight="1">
      <c r="B168" s="37"/>
      <c r="C168" s="204" t="s">
        <v>280</v>
      </c>
      <c r="D168" s="204" t="s">
        <v>178</v>
      </c>
      <c r="E168" s="205" t="s">
        <v>281</v>
      </c>
      <c r="F168" s="206" t="s">
        <v>282</v>
      </c>
      <c r="G168" s="207" t="s">
        <v>93</v>
      </c>
      <c r="H168" s="208">
        <v>5844</v>
      </c>
      <c r="I168" s="209"/>
      <c r="J168" s="210">
        <f>ROUND(I168*H168,2)</f>
        <v>0</v>
      </c>
      <c r="K168" s="206" t="s">
        <v>19</v>
      </c>
      <c r="L168" s="42"/>
      <c r="M168" s="211" t="s">
        <v>19</v>
      </c>
      <c r="N168" s="212" t="s">
        <v>46</v>
      </c>
      <c r="O168" s="78"/>
      <c r="P168" s="213">
        <f>O168*H168</f>
        <v>0</v>
      </c>
      <c r="Q168" s="213">
        <v>0</v>
      </c>
      <c r="R168" s="213">
        <f>Q168*H168</f>
        <v>0</v>
      </c>
      <c r="S168" s="213">
        <v>0</v>
      </c>
      <c r="T168" s="214">
        <f>S168*H168</f>
        <v>0</v>
      </c>
      <c r="AR168" s="16" t="s">
        <v>182</v>
      </c>
      <c r="AT168" s="16" t="s">
        <v>178</v>
      </c>
      <c r="AU168" s="16" t="s">
        <v>84</v>
      </c>
      <c r="AY168" s="16" t="s">
        <v>176</v>
      </c>
      <c r="BE168" s="215">
        <f>IF(N168="základní",J168,0)</f>
        <v>0</v>
      </c>
      <c r="BF168" s="215">
        <f>IF(N168="snížená",J168,0)</f>
        <v>0</v>
      </c>
      <c r="BG168" s="215">
        <f>IF(N168="zákl. přenesená",J168,0)</f>
        <v>0</v>
      </c>
      <c r="BH168" s="215">
        <f>IF(N168="sníž. přenesená",J168,0)</f>
        <v>0</v>
      </c>
      <c r="BI168" s="215">
        <f>IF(N168="nulová",J168,0)</f>
        <v>0</v>
      </c>
      <c r="BJ168" s="16" t="s">
        <v>14</v>
      </c>
      <c r="BK168" s="215">
        <f>ROUND(I168*H168,2)</f>
        <v>0</v>
      </c>
      <c r="BL168" s="16" t="s">
        <v>182</v>
      </c>
      <c r="BM168" s="16" t="s">
        <v>283</v>
      </c>
    </row>
    <row r="169" s="11" customFormat="1">
      <c r="B169" s="219"/>
      <c r="C169" s="220"/>
      <c r="D169" s="216" t="s">
        <v>188</v>
      </c>
      <c r="E169" s="221" t="s">
        <v>19</v>
      </c>
      <c r="F169" s="222" t="s">
        <v>91</v>
      </c>
      <c r="G169" s="220"/>
      <c r="H169" s="223">
        <v>4038</v>
      </c>
      <c r="I169" s="224"/>
      <c r="J169" s="220"/>
      <c r="K169" s="220"/>
      <c r="L169" s="225"/>
      <c r="M169" s="226"/>
      <c r="N169" s="227"/>
      <c r="O169" s="227"/>
      <c r="P169" s="227"/>
      <c r="Q169" s="227"/>
      <c r="R169" s="227"/>
      <c r="S169" s="227"/>
      <c r="T169" s="228"/>
      <c r="AT169" s="229" t="s">
        <v>188</v>
      </c>
      <c r="AU169" s="229" t="s">
        <v>84</v>
      </c>
      <c r="AV169" s="11" t="s">
        <v>84</v>
      </c>
      <c r="AW169" s="11" t="s">
        <v>37</v>
      </c>
      <c r="AX169" s="11" t="s">
        <v>75</v>
      </c>
      <c r="AY169" s="229" t="s">
        <v>176</v>
      </c>
    </row>
    <row r="170" s="11" customFormat="1">
      <c r="B170" s="219"/>
      <c r="C170" s="220"/>
      <c r="D170" s="216" t="s">
        <v>188</v>
      </c>
      <c r="E170" s="221" t="s">
        <v>19</v>
      </c>
      <c r="F170" s="222" t="s">
        <v>106</v>
      </c>
      <c r="G170" s="220"/>
      <c r="H170" s="223">
        <v>1806</v>
      </c>
      <c r="I170" s="224"/>
      <c r="J170" s="220"/>
      <c r="K170" s="220"/>
      <c r="L170" s="225"/>
      <c r="M170" s="226"/>
      <c r="N170" s="227"/>
      <c r="O170" s="227"/>
      <c r="P170" s="227"/>
      <c r="Q170" s="227"/>
      <c r="R170" s="227"/>
      <c r="S170" s="227"/>
      <c r="T170" s="228"/>
      <c r="AT170" s="229" t="s">
        <v>188</v>
      </c>
      <c r="AU170" s="229" t="s">
        <v>84</v>
      </c>
      <c r="AV170" s="11" t="s">
        <v>84</v>
      </c>
      <c r="AW170" s="11" t="s">
        <v>37</v>
      </c>
      <c r="AX170" s="11" t="s">
        <v>75</v>
      </c>
      <c r="AY170" s="229" t="s">
        <v>176</v>
      </c>
    </row>
    <row r="171" s="12" customFormat="1">
      <c r="B171" s="230"/>
      <c r="C171" s="231"/>
      <c r="D171" s="216" t="s">
        <v>188</v>
      </c>
      <c r="E171" s="232" t="s">
        <v>19</v>
      </c>
      <c r="F171" s="233" t="s">
        <v>192</v>
      </c>
      <c r="G171" s="231"/>
      <c r="H171" s="234">
        <v>5844</v>
      </c>
      <c r="I171" s="235"/>
      <c r="J171" s="231"/>
      <c r="K171" s="231"/>
      <c r="L171" s="236"/>
      <c r="M171" s="237"/>
      <c r="N171" s="238"/>
      <c r="O171" s="238"/>
      <c r="P171" s="238"/>
      <c r="Q171" s="238"/>
      <c r="R171" s="238"/>
      <c r="S171" s="238"/>
      <c r="T171" s="239"/>
      <c r="AT171" s="240" t="s">
        <v>188</v>
      </c>
      <c r="AU171" s="240" t="s">
        <v>84</v>
      </c>
      <c r="AV171" s="12" t="s">
        <v>182</v>
      </c>
      <c r="AW171" s="12" t="s">
        <v>37</v>
      </c>
      <c r="AX171" s="12" t="s">
        <v>14</v>
      </c>
      <c r="AY171" s="240" t="s">
        <v>176</v>
      </c>
    </row>
    <row r="172" s="1" customFormat="1" ht="16.5" customHeight="1">
      <c r="B172" s="37"/>
      <c r="C172" s="204" t="s">
        <v>284</v>
      </c>
      <c r="D172" s="204" t="s">
        <v>178</v>
      </c>
      <c r="E172" s="205" t="s">
        <v>285</v>
      </c>
      <c r="F172" s="206" t="s">
        <v>286</v>
      </c>
      <c r="G172" s="207" t="s">
        <v>93</v>
      </c>
      <c r="H172" s="208">
        <v>5369</v>
      </c>
      <c r="I172" s="209"/>
      <c r="J172" s="210">
        <f>ROUND(I172*H172,2)</f>
        <v>0</v>
      </c>
      <c r="K172" s="206" t="s">
        <v>19</v>
      </c>
      <c r="L172" s="42"/>
      <c r="M172" s="211" t="s">
        <v>19</v>
      </c>
      <c r="N172" s="212" t="s">
        <v>46</v>
      </c>
      <c r="O172" s="78"/>
      <c r="P172" s="213">
        <f>O172*H172</f>
        <v>0</v>
      </c>
      <c r="Q172" s="213">
        <v>0</v>
      </c>
      <c r="R172" s="213">
        <f>Q172*H172</f>
        <v>0</v>
      </c>
      <c r="S172" s="213">
        <v>0</v>
      </c>
      <c r="T172" s="214">
        <f>S172*H172</f>
        <v>0</v>
      </c>
      <c r="AR172" s="16" t="s">
        <v>182</v>
      </c>
      <c r="AT172" s="16" t="s">
        <v>178</v>
      </c>
      <c r="AU172" s="16" t="s">
        <v>84</v>
      </c>
      <c r="AY172" s="16" t="s">
        <v>176</v>
      </c>
      <c r="BE172" s="215">
        <f>IF(N172="základní",J172,0)</f>
        <v>0</v>
      </c>
      <c r="BF172" s="215">
        <f>IF(N172="snížená",J172,0)</f>
        <v>0</v>
      </c>
      <c r="BG172" s="215">
        <f>IF(N172="zákl. přenesená",J172,0)</f>
        <v>0</v>
      </c>
      <c r="BH172" s="215">
        <f>IF(N172="sníž. přenesená",J172,0)</f>
        <v>0</v>
      </c>
      <c r="BI172" s="215">
        <f>IF(N172="nulová",J172,0)</f>
        <v>0</v>
      </c>
      <c r="BJ172" s="16" t="s">
        <v>14</v>
      </c>
      <c r="BK172" s="215">
        <f>ROUND(I172*H172,2)</f>
        <v>0</v>
      </c>
      <c r="BL172" s="16" t="s">
        <v>182</v>
      </c>
      <c r="BM172" s="16" t="s">
        <v>287</v>
      </c>
    </row>
    <row r="173" s="1" customFormat="1">
      <c r="B173" s="37"/>
      <c r="C173" s="38"/>
      <c r="D173" s="216" t="s">
        <v>184</v>
      </c>
      <c r="E173" s="38"/>
      <c r="F173" s="217" t="s">
        <v>288</v>
      </c>
      <c r="G173" s="38"/>
      <c r="H173" s="38"/>
      <c r="I173" s="130"/>
      <c r="J173" s="38"/>
      <c r="K173" s="38"/>
      <c r="L173" s="42"/>
      <c r="M173" s="218"/>
      <c r="N173" s="78"/>
      <c r="O173" s="78"/>
      <c r="P173" s="78"/>
      <c r="Q173" s="78"/>
      <c r="R173" s="78"/>
      <c r="S173" s="78"/>
      <c r="T173" s="79"/>
      <c r="AT173" s="16" t="s">
        <v>184</v>
      </c>
      <c r="AU173" s="16" t="s">
        <v>84</v>
      </c>
    </row>
    <row r="174" s="11" customFormat="1">
      <c r="B174" s="219"/>
      <c r="C174" s="220"/>
      <c r="D174" s="216" t="s">
        <v>188</v>
      </c>
      <c r="E174" s="221" t="s">
        <v>19</v>
      </c>
      <c r="F174" s="222" t="s">
        <v>95</v>
      </c>
      <c r="G174" s="220"/>
      <c r="H174" s="223">
        <v>3563</v>
      </c>
      <c r="I174" s="224"/>
      <c r="J174" s="220"/>
      <c r="K174" s="220"/>
      <c r="L174" s="225"/>
      <c r="M174" s="226"/>
      <c r="N174" s="227"/>
      <c r="O174" s="227"/>
      <c r="P174" s="227"/>
      <c r="Q174" s="227"/>
      <c r="R174" s="227"/>
      <c r="S174" s="227"/>
      <c r="T174" s="228"/>
      <c r="AT174" s="229" t="s">
        <v>188</v>
      </c>
      <c r="AU174" s="229" t="s">
        <v>84</v>
      </c>
      <c r="AV174" s="11" t="s">
        <v>84</v>
      </c>
      <c r="AW174" s="11" t="s">
        <v>37</v>
      </c>
      <c r="AX174" s="11" t="s">
        <v>75</v>
      </c>
      <c r="AY174" s="229" t="s">
        <v>176</v>
      </c>
    </row>
    <row r="175" s="11" customFormat="1">
      <c r="B175" s="219"/>
      <c r="C175" s="220"/>
      <c r="D175" s="216" t="s">
        <v>188</v>
      </c>
      <c r="E175" s="221" t="s">
        <v>19</v>
      </c>
      <c r="F175" s="222" t="s">
        <v>106</v>
      </c>
      <c r="G175" s="220"/>
      <c r="H175" s="223">
        <v>1806</v>
      </c>
      <c r="I175" s="224"/>
      <c r="J175" s="220"/>
      <c r="K175" s="220"/>
      <c r="L175" s="225"/>
      <c r="M175" s="226"/>
      <c r="N175" s="227"/>
      <c r="O175" s="227"/>
      <c r="P175" s="227"/>
      <c r="Q175" s="227"/>
      <c r="R175" s="227"/>
      <c r="S175" s="227"/>
      <c r="T175" s="228"/>
      <c r="AT175" s="229" t="s">
        <v>188</v>
      </c>
      <c r="AU175" s="229" t="s">
        <v>84</v>
      </c>
      <c r="AV175" s="11" t="s">
        <v>84</v>
      </c>
      <c r="AW175" s="11" t="s">
        <v>37</v>
      </c>
      <c r="AX175" s="11" t="s">
        <v>75</v>
      </c>
      <c r="AY175" s="229" t="s">
        <v>176</v>
      </c>
    </row>
    <row r="176" s="12" customFormat="1">
      <c r="B176" s="230"/>
      <c r="C176" s="231"/>
      <c r="D176" s="216" t="s">
        <v>188</v>
      </c>
      <c r="E176" s="232" t="s">
        <v>19</v>
      </c>
      <c r="F176" s="233" t="s">
        <v>192</v>
      </c>
      <c r="G176" s="231"/>
      <c r="H176" s="234">
        <v>5369</v>
      </c>
      <c r="I176" s="235"/>
      <c r="J176" s="231"/>
      <c r="K176" s="231"/>
      <c r="L176" s="236"/>
      <c r="M176" s="237"/>
      <c r="N176" s="238"/>
      <c r="O176" s="238"/>
      <c r="P176" s="238"/>
      <c r="Q176" s="238"/>
      <c r="R176" s="238"/>
      <c r="S176" s="238"/>
      <c r="T176" s="239"/>
      <c r="AT176" s="240" t="s">
        <v>188</v>
      </c>
      <c r="AU176" s="240" t="s">
        <v>84</v>
      </c>
      <c r="AV176" s="12" t="s">
        <v>182</v>
      </c>
      <c r="AW176" s="12" t="s">
        <v>37</v>
      </c>
      <c r="AX176" s="12" t="s">
        <v>14</v>
      </c>
      <c r="AY176" s="240" t="s">
        <v>176</v>
      </c>
    </row>
    <row r="177" s="1" customFormat="1" ht="16.5" customHeight="1">
      <c r="B177" s="37"/>
      <c r="C177" s="204" t="s">
        <v>289</v>
      </c>
      <c r="D177" s="204" t="s">
        <v>178</v>
      </c>
      <c r="E177" s="205" t="s">
        <v>290</v>
      </c>
      <c r="F177" s="206" t="s">
        <v>291</v>
      </c>
      <c r="G177" s="207" t="s">
        <v>101</v>
      </c>
      <c r="H177" s="208">
        <v>1908.5</v>
      </c>
      <c r="I177" s="209"/>
      <c r="J177" s="210">
        <f>ROUND(I177*H177,2)</f>
        <v>0</v>
      </c>
      <c r="K177" s="206" t="s">
        <v>181</v>
      </c>
      <c r="L177" s="42"/>
      <c r="M177" s="211" t="s">
        <v>19</v>
      </c>
      <c r="N177" s="212" t="s">
        <v>46</v>
      </c>
      <c r="O177" s="78"/>
      <c r="P177" s="213">
        <f>O177*H177</f>
        <v>0</v>
      </c>
      <c r="Q177" s="213">
        <v>0.0035999999999999999</v>
      </c>
      <c r="R177" s="213">
        <f>Q177*H177</f>
        <v>6.8705999999999996</v>
      </c>
      <c r="S177" s="213">
        <v>0</v>
      </c>
      <c r="T177" s="214">
        <f>S177*H177</f>
        <v>0</v>
      </c>
      <c r="AR177" s="16" t="s">
        <v>182</v>
      </c>
      <c r="AT177" s="16" t="s">
        <v>178</v>
      </c>
      <c r="AU177" s="16" t="s">
        <v>84</v>
      </c>
      <c r="AY177" s="16" t="s">
        <v>176</v>
      </c>
      <c r="BE177" s="215">
        <f>IF(N177="základní",J177,0)</f>
        <v>0</v>
      </c>
      <c r="BF177" s="215">
        <f>IF(N177="snížená",J177,0)</f>
        <v>0</v>
      </c>
      <c r="BG177" s="215">
        <f>IF(N177="zákl. přenesená",J177,0)</f>
        <v>0</v>
      </c>
      <c r="BH177" s="215">
        <f>IF(N177="sníž. přenesená",J177,0)</f>
        <v>0</v>
      </c>
      <c r="BI177" s="215">
        <f>IF(N177="nulová",J177,0)</f>
        <v>0</v>
      </c>
      <c r="BJ177" s="16" t="s">
        <v>14</v>
      </c>
      <c r="BK177" s="215">
        <f>ROUND(I177*H177,2)</f>
        <v>0</v>
      </c>
      <c r="BL177" s="16" t="s">
        <v>182</v>
      </c>
      <c r="BM177" s="16" t="s">
        <v>292</v>
      </c>
    </row>
    <row r="178" s="1" customFormat="1">
      <c r="B178" s="37"/>
      <c r="C178" s="38"/>
      <c r="D178" s="216" t="s">
        <v>184</v>
      </c>
      <c r="E178" s="38"/>
      <c r="F178" s="217" t="s">
        <v>293</v>
      </c>
      <c r="G178" s="38"/>
      <c r="H178" s="38"/>
      <c r="I178" s="130"/>
      <c r="J178" s="38"/>
      <c r="K178" s="38"/>
      <c r="L178" s="42"/>
      <c r="M178" s="218"/>
      <c r="N178" s="78"/>
      <c r="O178" s="78"/>
      <c r="P178" s="78"/>
      <c r="Q178" s="78"/>
      <c r="R178" s="78"/>
      <c r="S178" s="78"/>
      <c r="T178" s="79"/>
      <c r="AT178" s="16" t="s">
        <v>184</v>
      </c>
      <c r="AU178" s="16" t="s">
        <v>84</v>
      </c>
    </row>
    <row r="179" s="11" customFormat="1">
      <c r="B179" s="219"/>
      <c r="C179" s="220"/>
      <c r="D179" s="216" t="s">
        <v>188</v>
      </c>
      <c r="E179" s="221" t="s">
        <v>19</v>
      </c>
      <c r="F179" s="222" t="s">
        <v>99</v>
      </c>
      <c r="G179" s="220"/>
      <c r="H179" s="223">
        <v>1908.5</v>
      </c>
      <c r="I179" s="224"/>
      <c r="J179" s="220"/>
      <c r="K179" s="220"/>
      <c r="L179" s="225"/>
      <c r="M179" s="226"/>
      <c r="N179" s="227"/>
      <c r="O179" s="227"/>
      <c r="P179" s="227"/>
      <c r="Q179" s="227"/>
      <c r="R179" s="227"/>
      <c r="S179" s="227"/>
      <c r="T179" s="228"/>
      <c r="AT179" s="229" t="s">
        <v>188</v>
      </c>
      <c r="AU179" s="229" t="s">
        <v>84</v>
      </c>
      <c r="AV179" s="11" t="s">
        <v>84</v>
      </c>
      <c r="AW179" s="11" t="s">
        <v>37</v>
      </c>
      <c r="AX179" s="11" t="s">
        <v>75</v>
      </c>
      <c r="AY179" s="229" t="s">
        <v>176</v>
      </c>
    </row>
    <row r="180" s="12" customFormat="1">
      <c r="B180" s="230"/>
      <c r="C180" s="231"/>
      <c r="D180" s="216" t="s">
        <v>188</v>
      </c>
      <c r="E180" s="232" t="s">
        <v>19</v>
      </c>
      <c r="F180" s="233" t="s">
        <v>192</v>
      </c>
      <c r="G180" s="231"/>
      <c r="H180" s="234">
        <v>1908.5</v>
      </c>
      <c r="I180" s="235"/>
      <c r="J180" s="231"/>
      <c r="K180" s="231"/>
      <c r="L180" s="236"/>
      <c r="M180" s="237"/>
      <c r="N180" s="238"/>
      <c r="O180" s="238"/>
      <c r="P180" s="238"/>
      <c r="Q180" s="238"/>
      <c r="R180" s="238"/>
      <c r="S180" s="238"/>
      <c r="T180" s="239"/>
      <c r="AT180" s="240" t="s">
        <v>188</v>
      </c>
      <c r="AU180" s="240" t="s">
        <v>84</v>
      </c>
      <c r="AV180" s="12" t="s">
        <v>182</v>
      </c>
      <c r="AW180" s="12" t="s">
        <v>37</v>
      </c>
      <c r="AX180" s="12" t="s">
        <v>14</v>
      </c>
      <c r="AY180" s="240" t="s">
        <v>176</v>
      </c>
    </row>
    <row r="181" s="10" customFormat="1" ht="22.8" customHeight="1">
      <c r="B181" s="188"/>
      <c r="C181" s="189"/>
      <c r="D181" s="190" t="s">
        <v>74</v>
      </c>
      <c r="E181" s="202" t="s">
        <v>218</v>
      </c>
      <c r="F181" s="202" t="s">
        <v>294</v>
      </c>
      <c r="G181" s="189"/>
      <c r="H181" s="189"/>
      <c r="I181" s="192"/>
      <c r="J181" s="203">
        <f>BK181</f>
        <v>0</v>
      </c>
      <c r="K181" s="189"/>
      <c r="L181" s="194"/>
      <c r="M181" s="195"/>
      <c r="N181" s="196"/>
      <c r="O181" s="196"/>
      <c r="P181" s="197">
        <f>SUM(P182:P190)</f>
        <v>0</v>
      </c>
      <c r="Q181" s="196"/>
      <c r="R181" s="197">
        <f>SUM(R182:R190)</f>
        <v>4.2985799999999994</v>
      </c>
      <c r="S181" s="196"/>
      <c r="T181" s="198">
        <f>SUM(T182:T190)</f>
        <v>0</v>
      </c>
      <c r="AR181" s="199" t="s">
        <v>14</v>
      </c>
      <c r="AT181" s="200" t="s">
        <v>74</v>
      </c>
      <c r="AU181" s="200" t="s">
        <v>14</v>
      </c>
      <c r="AY181" s="199" t="s">
        <v>176</v>
      </c>
      <c r="BK181" s="201">
        <f>SUM(BK182:BK190)</f>
        <v>0</v>
      </c>
    </row>
    <row r="182" s="1" customFormat="1" ht="22.5" customHeight="1">
      <c r="B182" s="37"/>
      <c r="C182" s="204" t="s">
        <v>7</v>
      </c>
      <c r="D182" s="204" t="s">
        <v>178</v>
      </c>
      <c r="E182" s="205" t="s">
        <v>295</v>
      </c>
      <c r="F182" s="206" t="s">
        <v>296</v>
      </c>
      <c r="G182" s="207" t="s">
        <v>93</v>
      </c>
      <c r="H182" s="208">
        <v>429</v>
      </c>
      <c r="I182" s="209"/>
      <c r="J182" s="210">
        <f>ROUND(I182*H182,2)</f>
        <v>0</v>
      </c>
      <c r="K182" s="206" t="s">
        <v>181</v>
      </c>
      <c r="L182" s="42"/>
      <c r="M182" s="211" t="s">
        <v>19</v>
      </c>
      <c r="N182" s="212" t="s">
        <v>46</v>
      </c>
      <c r="O182" s="78"/>
      <c r="P182" s="213">
        <f>O182*H182</f>
        <v>0</v>
      </c>
      <c r="Q182" s="213">
        <v>0.0010200000000000001</v>
      </c>
      <c r="R182" s="213">
        <f>Q182*H182</f>
        <v>0.43758000000000002</v>
      </c>
      <c r="S182" s="213">
        <v>0</v>
      </c>
      <c r="T182" s="214">
        <f>S182*H182</f>
        <v>0</v>
      </c>
      <c r="AR182" s="16" t="s">
        <v>182</v>
      </c>
      <c r="AT182" s="16" t="s">
        <v>178</v>
      </c>
      <c r="AU182" s="16" t="s">
        <v>84</v>
      </c>
      <c r="AY182" s="16" t="s">
        <v>176</v>
      </c>
      <c r="BE182" s="215">
        <f>IF(N182="základní",J182,0)</f>
        <v>0</v>
      </c>
      <c r="BF182" s="215">
        <f>IF(N182="snížená",J182,0)</f>
        <v>0</v>
      </c>
      <c r="BG182" s="215">
        <f>IF(N182="zákl. přenesená",J182,0)</f>
        <v>0</v>
      </c>
      <c r="BH182" s="215">
        <f>IF(N182="sníž. přenesená",J182,0)</f>
        <v>0</v>
      </c>
      <c r="BI182" s="215">
        <f>IF(N182="nulová",J182,0)</f>
        <v>0</v>
      </c>
      <c r="BJ182" s="16" t="s">
        <v>14</v>
      </c>
      <c r="BK182" s="215">
        <f>ROUND(I182*H182,2)</f>
        <v>0</v>
      </c>
      <c r="BL182" s="16" t="s">
        <v>182</v>
      </c>
      <c r="BM182" s="16" t="s">
        <v>297</v>
      </c>
    </row>
    <row r="183" s="11" customFormat="1">
      <c r="B183" s="219"/>
      <c r="C183" s="220"/>
      <c r="D183" s="216" t="s">
        <v>188</v>
      </c>
      <c r="E183" s="221" t="s">
        <v>19</v>
      </c>
      <c r="F183" s="222" t="s">
        <v>298</v>
      </c>
      <c r="G183" s="220"/>
      <c r="H183" s="223">
        <v>40</v>
      </c>
      <c r="I183" s="224"/>
      <c r="J183" s="220"/>
      <c r="K183" s="220"/>
      <c r="L183" s="225"/>
      <c r="M183" s="226"/>
      <c r="N183" s="227"/>
      <c r="O183" s="227"/>
      <c r="P183" s="227"/>
      <c r="Q183" s="227"/>
      <c r="R183" s="227"/>
      <c r="S183" s="227"/>
      <c r="T183" s="228"/>
      <c r="AT183" s="229" t="s">
        <v>188</v>
      </c>
      <c r="AU183" s="229" t="s">
        <v>84</v>
      </c>
      <c r="AV183" s="11" t="s">
        <v>84</v>
      </c>
      <c r="AW183" s="11" t="s">
        <v>37</v>
      </c>
      <c r="AX183" s="11" t="s">
        <v>75</v>
      </c>
      <c r="AY183" s="229" t="s">
        <v>176</v>
      </c>
    </row>
    <row r="184" s="11" customFormat="1">
      <c r="B184" s="219"/>
      <c r="C184" s="220"/>
      <c r="D184" s="216" t="s">
        <v>188</v>
      </c>
      <c r="E184" s="221" t="s">
        <v>19</v>
      </c>
      <c r="F184" s="222" t="s">
        <v>299</v>
      </c>
      <c r="G184" s="220"/>
      <c r="H184" s="223">
        <v>389</v>
      </c>
      <c r="I184" s="224"/>
      <c r="J184" s="220"/>
      <c r="K184" s="220"/>
      <c r="L184" s="225"/>
      <c r="M184" s="226"/>
      <c r="N184" s="227"/>
      <c r="O184" s="227"/>
      <c r="P184" s="227"/>
      <c r="Q184" s="227"/>
      <c r="R184" s="227"/>
      <c r="S184" s="227"/>
      <c r="T184" s="228"/>
      <c r="AT184" s="229" t="s">
        <v>188</v>
      </c>
      <c r="AU184" s="229" t="s">
        <v>84</v>
      </c>
      <c r="AV184" s="11" t="s">
        <v>84</v>
      </c>
      <c r="AW184" s="11" t="s">
        <v>37</v>
      </c>
      <c r="AX184" s="11" t="s">
        <v>75</v>
      </c>
      <c r="AY184" s="229" t="s">
        <v>176</v>
      </c>
    </row>
    <row r="185" s="12" customFormat="1">
      <c r="B185" s="230"/>
      <c r="C185" s="231"/>
      <c r="D185" s="216" t="s">
        <v>188</v>
      </c>
      <c r="E185" s="232" t="s">
        <v>19</v>
      </c>
      <c r="F185" s="233" t="s">
        <v>192</v>
      </c>
      <c r="G185" s="231"/>
      <c r="H185" s="234">
        <v>429</v>
      </c>
      <c r="I185" s="235"/>
      <c r="J185" s="231"/>
      <c r="K185" s="231"/>
      <c r="L185" s="236"/>
      <c r="M185" s="237"/>
      <c r="N185" s="238"/>
      <c r="O185" s="238"/>
      <c r="P185" s="238"/>
      <c r="Q185" s="238"/>
      <c r="R185" s="238"/>
      <c r="S185" s="238"/>
      <c r="T185" s="239"/>
      <c r="AT185" s="240" t="s">
        <v>188</v>
      </c>
      <c r="AU185" s="240" t="s">
        <v>84</v>
      </c>
      <c r="AV185" s="12" t="s">
        <v>182</v>
      </c>
      <c r="AW185" s="12" t="s">
        <v>37</v>
      </c>
      <c r="AX185" s="12" t="s">
        <v>14</v>
      </c>
      <c r="AY185" s="240" t="s">
        <v>176</v>
      </c>
    </row>
    <row r="186" s="1" customFormat="1" ht="22.5" customHeight="1">
      <c r="B186" s="37"/>
      <c r="C186" s="204" t="s">
        <v>300</v>
      </c>
      <c r="D186" s="204" t="s">
        <v>178</v>
      </c>
      <c r="E186" s="205" t="s">
        <v>301</v>
      </c>
      <c r="F186" s="206" t="s">
        <v>302</v>
      </c>
      <c r="G186" s="207" t="s">
        <v>93</v>
      </c>
      <c r="H186" s="208">
        <v>429</v>
      </c>
      <c r="I186" s="209"/>
      <c r="J186" s="210">
        <f>ROUND(I186*H186,2)</f>
        <v>0</v>
      </c>
      <c r="K186" s="206" t="s">
        <v>181</v>
      </c>
      <c r="L186" s="42"/>
      <c r="M186" s="211" t="s">
        <v>19</v>
      </c>
      <c r="N186" s="212" t="s">
        <v>46</v>
      </c>
      <c r="O186" s="78"/>
      <c r="P186" s="213">
        <f>O186*H186</f>
        <v>0</v>
      </c>
      <c r="Q186" s="213">
        <v>0.0089999999999999993</v>
      </c>
      <c r="R186" s="213">
        <f>Q186*H186</f>
        <v>3.8609999999999998</v>
      </c>
      <c r="S186" s="213">
        <v>0</v>
      </c>
      <c r="T186" s="214">
        <f>S186*H186</f>
        <v>0</v>
      </c>
      <c r="AR186" s="16" t="s">
        <v>182</v>
      </c>
      <c r="AT186" s="16" t="s">
        <v>178</v>
      </c>
      <c r="AU186" s="16" t="s">
        <v>84</v>
      </c>
      <c r="AY186" s="16" t="s">
        <v>176</v>
      </c>
      <c r="BE186" s="215">
        <f>IF(N186="základní",J186,0)</f>
        <v>0</v>
      </c>
      <c r="BF186" s="215">
        <f>IF(N186="snížená",J186,0)</f>
        <v>0</v>
      </c>
      <c r="BG186" s="215">
        <f>IF(N186="zákl. přenesená",J186,0)</f>
        <v>0</v>
      </c>
      <c r="BH186" s="215">
        <f>IF(N186="sníž. přenesená",J186,0)</f>
        <v>0</v>
      </c>
      <c r="BI186" s="215">
        <f>IF(N186="nulová",J186,0)</f>
        <v>0</v>
      </c>
      <c r="BJ186" s="16" t="s">
        <v>14</v>
      </c>
      <c r="BK186" s="215">
        <f>ROUND(I186*H186,2)</f>
        <v>0</v>
      </c>
      <c r="BL186" s="16" t="s">
        <v>182</v>
      </c>
      <c r="BM186" s="16" t="s">
        <v>303</v>
      </c>
    </row>
    <row r="187" s="1" customFormat="1">
      <c r="B187" s="37"/>
      <c r="C187" s="38"/>
      <c r="D187" s="216" t="s">
        <v>184</v>
      </c>
      <c r="E187" s="38"/>
      <c r="F187" s="217" t="s">
        <v>304</v>
      </c>
      <c r="G187" s="38"/>
      <c r="H187" s="38"/>
      <c r="I187" s="130"/>
      <c r="J187" s="38"/>
      <c r="K187" s="38"/>
      <c r="L187" s="42"/>
      <c r="M187" s="218"/>
      <c r="N187" s="78"/>
      <c r="O187" s="78"/>
      <c r="P187" s="78"/>
      <c r="Q187" s="78"/>
      <c r="R187" s="78"/>
      <c r="S187" s="78"/>
      <c r="T187" s="79"/>
      <c r="AT187" s="16" t="s">
        <v>184</v>
      </c>
      <c r="AU187" s="16" t="s">
        <v>84</v>
      </c>
    </row>
    <row r="188" s="11" customFormat="1">
      <c r="B188" s="219"/>
      <c r="C188" s="220"/>
      <c r="D188" s="216" t="s">
        <v>188</v>
      </c>
      <c r="E188" s="221" t="s">
        <v>19</v>
      </c>
      <c r="F188" s="222" t="s">
        <v>298</v>
      </c>
      <c r="G188" s="220"/>
      <c r="H188" s="223">
        <v>40</v>
      </c>
      <c r="I188" s="224"/>
      <c r="J188" s="220"/>
      <c r="K188" s="220"/>
      <c r="L188" s="225"/>
      <c r="M188" s="226"/>
      <c r="N188" s="227"/>
      <c r="O188" s="227"/>
      <c r="P188" s="227"/>
      <c r="Q188" s="227"/>
      <c r="R188" s="227"/>
      <c r="S188" s="227"/>
      <c r="T188" s="228"/>
      <c r="AT188" s="229" t="s">
        <v>188</v>
      </c>
      <c r="AU188" s="229" t="s">
        <v>84</v>
      </c>
      <c r="AV188" s="11" t="s">
        <v>84</v>
      </c>
      <c r="AW188" s="11" t="s">
        <v>37</v>
      </c>
      <c r="AX188" s="11" t="s">
        <v>75</v>
      </c>
      <c r="AY188" s="229" t="s">
        <v>176</v>
      </c>
    </row>
    <row r="189" s="11" customFormat="1">
      <c r="B189" s="219"/>
      <c r="C189" s="220"/>
      <c r="D189" s="216" t="s">
        <v>188</v>
      </c>
      <c r="E189" s="221" t="s">
        <v>19</v>
      </c>
      <c r="F189" s="222" t="s">
        <v>305</v>
      </c>
      <c r="G189" s="220"/>
      <c r="H189" s="223">
        <v>389</v>
      </c>
      <c r="I189" s="224"/>
      <c r="J189" s="220"/>
      <c r="K189" s="220"/>
      <c r="L189" s="225"/>
      <c r="M189" s="226"/>
      <c r="N189" s="227"/>
      <c r="O189" s="227"/>
      <c r="P189" s="227"/>
      <c r="Q189" s="227"/>
      <c r="R189" s="227"/>
      <c r="S189" s="227"/>
      <c r="T189" s="228"/>
      <c r="AT189" s="229" t="s">
        <v>188</v>
      </c>
      <c r="AU189" s="229" t="s">
        <v>84</v>
      </c>
      <c r="AV189" s="11" t="s">
        <v>84</v>
      </c>
      <c r="AW189" s="11" t="s">
        <v>37</v>
      </c>
      <c r="AX189" s="11" t="s">
        <v>75</v>
      </c>
      <c r="AY189" s="229" t="s">
        <v>176</v>
      </c>
    </row>
    <row r="190" s="12" customFormat="1">
      <c r="B190" s="230"/>
      <c r="C190" s="231"/>
      <c r="D190" s="216" t="s">
        <v>188</v>
      </c>
      <c r="E190" s="232" t="s">
        <v>19</v>
      </c>
      <c r="F190" s="233" t="s">
        <v>192</v>
      </c>
      <c r="G190" s="231"/>
      <c r="H190" s="234">
        <v>429</v>
      </c>
      <c r="I190" s="235"/>
      <c r="J190" s="231"/>
      <c r="K190" s="231"/>
      <c r="L190" s="236"/>
      <c r="M190" s="237"/>
      <c r="N190" s="238"/>
      <c r="O190" s="238"/>
      <c r="P190" s="238"/>
      <c r="Q190" s="238"/>
      <c r="R190" s="238"/>
      <c r="S190" s="238"/>
      <c r="T190" s="239"/>
      <c r="AT190" s="240" t="s">
        <v>188</v>
      </c>
      <c r="AU190" s="240" t="s">
        <v>84</v>
      </c>
      <c r="AV190" s="12" t="s">
        <v>182</v>
      </c>
      <c r="AW190" s="12" t="s">
        <v>37</v>
      </c>
      <c r="AX190" s="12" t="s">
        <v>14</v>
      </c>
      <c r="AY190" s="240" t="s">
        <v>176</v>
      </c>
    </row>
    <row r="191" s="10" customFormat="1" ht="22.8" customHeight="1">
      <c r="B191" s="188"/>
      <c r="C191" s="189"/>
      <c r="D191" s="190" t="s">
        <v>74</v>
      </c>
      <c r="E191" s="202" t="s">
        <v>236</v>
      </c>
      <c r="F191" s="202" t="s">
        <v>306</v>
      </c>
      <c r="G191" s="189"/>
      <c r="H191" s="189"/>
      <c r="I191" s="192"/>
      <c r="J191" s="203">
        <f>BK191</f>
        <v>0</v>
      </c>
      <c r="K191" s="189"/>
      <c r="L191" s="194"/>
      <c r="M191" s="195"/>
      <c r="N191" s="196"/>
      <c r="O191" s="196"/>
      <c r="P191" s="197">
        <f>SUM(P192:P344)</f>
        <v>0</v>
      </c>
      <c r="Q191" s="196"/>
      <c r="R191" s="197">
        <f>SUM(R192:R344)</f>
        <v>286.31048272000004</v>
      </c>
      <c r="S191" s="196"/>
      <c r="T191" s="198">
        <f>SUM(T192:T344)</f>
        <v>782.47899999999993</v>
      </c>
      <c r="AR191" s="199" t="s">
        <v>14</v>
      </c>
      <c r="AT191" s="200" t="s">
        <v>74</v>
      </c>
      <c r="AU191" s="200" t="s">
        <v>14</v>
      </c>
      <c r="AY191" s="199" t="s">
        <v>176</v>
      </c>
      <c r="BK191" s="201">
        <f>SUM(BK192:BK344)</f>
        <v>0</v>
      </c>
    </row>
    <row r="192" s="1" customFormat="1" ht="16.5" customHeight="1">
      <c r="B192" s="37"/>
      <c r="C192" s="204" t="s">
        <v>307</v>
      </c>
      <c r="D192" s="204" t="s">
        <v>178</v>
      </c>
      <c r="E192" s="205" t="s">
        <v>308</v>
      </c>
      <c r="F192" s="206" t="s">
        <v>309</v>
      </c>
      <c r="G192" s="207" t="s">
        <v>101</v>
      </c>
      <c r="H192" s="208">
        <v>3010.5</v>
      </c>
      <c r="I192" s="209"/>
      <c r="J192" s="210">
        <f>ROUND(I192*H192,2)</f>
        <v>0</v>
      </c>
      <c r="K192" s="206" t="s">
        <v>19</v>
      </c>
      <c r="L192" s="42"/>
      <c r="M192" s="211" t="s">
        <v>19</v>
      </c>
      <c r="N192" s="212" t="s">
        <v>46</v>
      </c>
      <c r="O192" s="78"/>
      <c r="P192" s="213">
        <f>O192*H192</f>
        <v>0</v>
      </c>
      <c r="Q192" s="213">
        <v>0.028299999999999999</v>
      </c>
      <c r="R192" s="213">
        <f>Q192*H192</f>
        <v>85.197149999999994</v>
      </c>
      <c r="S192" s="213">
        <v>0</v>
      </c>
      <c r="T192" s="214">
        <f>S192*H192</f>
        <v>0</v>
      </c>
      <c r="AR192" s="16" t="s">
        <v>182</v>
      </c>
      <c r="AT192" s="16" t="s">
        <v>178</v>
      </c>
      <c r="AU192" s="16" t="s">
        <v>84</v>
      </c>
      <c r="AY192" s="16" t="s">
        <v>176</v>
      </c>
      <c r="BE192" s="215">
        <f>IF(N192="základní",J192,0)</f>
        <v>0</v>
      </c>
      <c r="BF192" s="215">
        <f>IF(N192="snížená",J192,0)</f>
        <v>0</v>
      </c>
      <c r="BG192" s="215">
        <f>IF(N192="zákl. přenesená",J192,0)</f>
        <v>0</v>
      </c>
      <c r="BH192" s="215">
        <f>IF(N192="sníž. přenesená",J192,0)</f>
        <v>0</v>
      </c>
      <c r="BI192" s="215">
        <f>IF(N192="nulová",J192,0)</f>
        <v>0</v>
      </c>
      <c r="BJ192" s="16" t="s">
        <v>14</v>
      </c>
      <c r="BK192" s="215">
        <f>ROUND(I192*H192,2)</f>
        <v>0</v>
      </c>
      <c r="BL192" s="16" t="s">
        <v>182</v>
      </c>
      <c r="BM192" s="16" t="s">
        <v>310</v>
      </c>
    </row>
    <row r="193" s="1" customFormat="1">
      <c r="B193" s="37"/>
      <c r="C193" s="38"/>
      <c r="D193" s="216" t="s">
        <v>184</v>
      </c>
      <c r="E193" s="38"/>
      <c r="F193" s="217" t="s">
        <v>311</v>
      </c>
      <c r="G193" s="38"/>
      <c r="H193" s="38"/>
      <c r="I193" s="130"/>
      <c r="J193" s="38"/>
      <c r="K193" s="38"/>
      <c r="L193" s="42"/>
      <c r="M193" s="218"/>
      <c r="N193" s="78"/>
      <c r="O193" s="78"/>
      <c r="P193" s="78"/>
      <c r="Q193" s="78"/>
      <c r="R193" s="78"/>
      <c r="S193" s="78"/>
      <c r="T193" s="79"/>
      <c r="AT193" s="16" t="s">
        <v>184</v>
      </c>
      <c r="AU193" s="16" t="s">
        <v>84</v>
      </c>
    </row>
    <row r="194" s="1" customFormat="1">
      <c r="B194" s="37"/>
      <c r="C194" s="38"/>
      <c r="D194" s="216" t="s">
        <v>186</v>
      </c>
      <c r="E194" s="38"/>
      <c r="F194" s="217" t="s">
        <v>312</v>
      </c>
      <c r="G194" s="38"/>
      <c r="H194" s="38"/>
      <c r="I194" s="130"/>
      <c r="J194" s="38"/>
      <c r="K194" s="38"/>
      <c r="L194" s="42"/>
      <c r="M194" s="218"/>
      <c r="N194" s="78"/>
      <c r="O194" s="78"/>
      <c r="P194" s="78"/>
      <c r="Q194" s="78"/>
      <c r="R194" s="78"/>
      <c r="S194" s="78"/>
      <c r="T194" s="79"/>
      <c r="AT194" s="16" t="s">
        <v>186</v>
      </c>
      <c r="AU194" s="16" t="s">
        <v>84</v>
      </c>
    </row>
    <row r="195" s="1" customFormat="1" ht="16.5" customHeight="1">
      <c r="B195" s="37"/>
      <c r="C195" s="204" t="s">
        <v>313</v>
      </c>
      <c r="D195" s="204" t="s">
        <v>178</v>
      </c>
      <c r="E195" s="205" t="s">
        <v>314</v>
      </c>
      <c r="F195" s="206" t="s">
        <v>315</v>
      </c>
      <c r="G195" s="207" t="s">
        <v>101</v>
      </c>
      <c r="H195" s="208">
        <v>40</v>
      </c>
      <c r="I195" s="209"/>
      <c r="J195" s="210">
        <f>ROUND(I195*H195,2)</f>
        <v>0</v>
      </c>
      <c r="K195" s="206" t="s">
        <v>181</v>
      </c>
      <c r="L195" s="42"/>
      <c r="M195" s="211" t="s">
        <v>19</v>
      </c>
      <c r="N195" s="212" t="s">
        <v>46</v>
      </c>
      <c r="O195" s="78"/>
      <c r="P195" s="213">
        <f>O195*H195</f>
        <v>0</v>
      </c>
      <c r="Q195" s="213">
        <v>0.051049999999999998</v>
      </c>
      <c r="R195" s="213">
        <f>Q195*H195</f>
        <v>2.0419999999999998</v>
      </c>
      <c r="S195" s="213">
        <v>0</v>
      </c>
      <c r="T195" s="214">
        <f>S195*H195</f>
        <v>0</v>
      </c>
      <c r="AR195" s="16" t="s">
        <v>182</v>
      </c>
      <c r="AT195" s="16" t="s">
        <v>178</v>
      </c>
      <c r="AU195" s="16" t="s">
        <v>84</v>
      </c>
      <c r="AY195" s="16" t="s">
        <v>176</v>
      </c>
      <c r="BE195" s="215">
        <f>IF(N195="základní",J195,0)</f>
        <v>0</v>
      </c>
      <c r="BF195" s="215">
        <f>IF(N195="snížená",J195,0)</f>
        <v>0</v>
      </c>
      <c r="BG195" s="215">
        <f>IF(N195="zákl. přenesená",J195,0)</f>
        <v>0</v>
      </c>
      <c r="BH195" s="215">
        <f>IF(N195="sníž. přenesená",J195,0)</f>
        <v>0</v>
      </c>
      <c r="BI195" s="215">
        <f>IF(N195="nulová",J195,0)</f>
        <v>0</v>
      </c>
      <c r="BJ195" s="16" t="s">
        <v>14</v>
      </c>
      <c r="BK195" s="215">
        <f>ROUND(I195*H195,2)</f>
        <v>0</v>
      </c>
      <c r="BL195" s="16" t="s">
        <v>182</v>
      </c>
      <c r="BM195" s="16" t="s">
        <v>316</v>
      </c>
    </row>
    <row r="196" s="1" customFormat="1">
      <c r="B196" s="37"/>
      <c r="C196" s="38"/>
      <c r="D196" s="216" t="s">
        <v>184</v>
      </c>
      <c r="E196" s="38"/>
      <c r="F196" s="217" t="s">
        <v>317</v>
      </c>
      <c r="G196" s="38"/>
      <c r="H196" s="38"/>
      <c r="I196" s="130"/>
      <c r="J196" s="38"/>
      <c r="K196" s="38"/>
      <c r="L196" s="42"/>
      <c r="M196" s="218"/>
      <c r="N196" s="78"/>
      <c r="O196" s="78"/>
      <c r="P196" s="78"/>
      <c r="Q196" s="78"/>
      <c r="R196" s="78"/>
      <c r="S196" s="78"/>
      <c r="T196" s="79"/>
      <c r="AT196" s="16" t="s">
        <v>184</v>
      </c>
      <c r="AU196" s="16" t="s">
        <v>84</v>
      </c>
    </row>
    <row r="197" s="11" customFormat="1">
      <c r="B197" s="219"/>
      <c r="C197" s="220"/>
      <c r="D197" s="216" t="s">
        <v>188</v>
      </c>
      <c r="E197" s="221" t="s">
        <v>19</v>
      </c>
      <c r="F197" s="222" t="s">
        <v>318</v>
      </c>
      <c r="G197" s="220"/>
      <c r="H197" s="223">
        <v>40</v>
      </c>
      <c r="I197" s="224"/>
      <c r="J197" s="220"/>
      <c r="K197" s="220"/>
      <c r="L197" s="225"/>
      <c r="M197" s="226"/>
      <c r="N197" s="227"/>
      <c r="O197" s="227"/>
      <c r="P197" s="227"/>
      <c r="Q197" s="227"/>
      <c r="R197" s="227"/>
      <c r="S197" s="227"/>
      <c r="T197" s="228"/>
      <c r="AT197" s="229" t="s">
        <v>188</v>
      </c>
      <c r="AU197" s="229" t="s">
        <v>84</v>
      </c>
      <c r="AV197" s="11" t="s">
        <v>84</v>
      </c>
      <c r="AW197" s="11" t="s">
        <v>37</v>
      </c>
      <c r="AX197" s="11" t="s">
        <v>75</v>
      </c>
      <c r="AY197" s="229" t="s">
        <v>176</v>
      </c>
    </row>
    <row r="198" s="12" customFormat="1">
      <c r="B198" s="230"/>
      <c r="C198" s="231"/>
      <c r="D198" s="216" t="s">
        <v>188</v>
      </c>
      <c r="E198" s="232" t="s">
        <v>19</v>
      </c>
      <c r="F198" s="233" t="s">
        <v>192</v>
      </c>
      <c r="G198" s="231"/>
      <c r="H198" s="234">
        <v>40</v>
      </c>
      <c r="I198" s="235"/>
      <c r="J198" s="231"/>
      <c r="K198" s="231"/>
      <c r="L198" s="236"/>
      <c r="M198" s="237"/>
      <c r="N198" s="238"/>
      <c r="O198" s="238"/>
      <c r="P198" s="238"/>
      <c r="Q198" s="238"/>
      <c r="R198" s="238"/>
      <c r="S198" s="238"/>
      <c r="T198" s="239"/>
      <c r="AT198" s="240" t="s">
        <v>188</v>
      </c>
      <c r="AU198" s="240" t="s">
        <v>84</v>
      </c>
      <c r="AV198" s="12" t="s">
        <v>182</v>
      </c>
      <c r="AW198" s="12" t="s">
        <v>37</v>
      </c>
      <c r="AX198" s="12" t="s">
        <v>14</v>
      </c>
      <c r="AY198" s="240" t="s">
        <v>176</v>
      </c>
    </row>
    <row r="199" s="1" customFormat="1" ht="16.5" customHeight="1">
      <c r="B199" s="37"/>
      <c r="C199" s="204" t="s">
        <v>319</v>
      </c>
      <c r="D199" s="204" t="s">
        <v>178</v>
      </c>
      <c r="E199" s="205" t="s">
        <v>320</v>
      </c>
      <c r="F199" s="206" t="s">
        <v>321</v>
      </c>
      <c r="G199" s="207" t="s">
        <v>101</v>
      </c>
      <c r="H199" s="208">
        <v>389</v>
      </c>
      <c r="I199" s="209"/>
      <c r="J199" s="210">
        <f>ROUND(I199*H199,2)</f>
        <v>0</v>
      </c>
      <c r="K199" s="206" t="s">
        <v>181</v>
      </c>
      <c r="L199" s="42"/>
      <c r="M199" s="211" t="s">
        <v>19</v>
      </c>
      <c r="N199" s="212" t="s">
        <v>46</v>
      </c>
      <c r="O199" s="78"/>
      <c r="P199" s="213">
        <f>O199*H199</f>
        <v>0</v>
      </c>
      <c r="Q199" s="213">
        <v>0.044699999999999997</v>
      </c>
      <c r="R199" s="213">
        <f>Q199*H199</f>
        <v>17.388299999999997</v>
      </c>
      <c r="S199" s="213">
        <v>0</v>
      </c>
      <c r="T199" s="214">
        <f>S199*H199</f>
        <v>0</v>
      </c>
      <c r="AR199" s="16" t="s">
        <v>182</v>
      </c>
      <c r="AT199" s="16" t="s">
        <v>178</v>
      </c>
      <c r="AU199" s="16" t="s">
        <v>84</v>
      </c>
      <c r="AY199" s="16" t="s">
        <v>176</v>
      </c>
      <c r="BE199" s="215">
        <f>IF(N199="základní",J199,0)</f>
        <v>0</v>
      </c>
      <c r="BF199" s="215">
        <f>IF(N199="snížená",J199,0)</f>
        <v>0</v>
      </c>
      <c r="BG199" s="215">
        <f>IF(N199="zákl. přenesená",J199,0)</f>
        <v>0</v>
      </c>
      <c r="BH199" s="215">
        <f>IF(N199="sníž. přenesená",J199,0)</f>
        <v>0</v>
      </c>
      <c r="BI199" s="215">
        <f>IF(N199="nulová",J199,0)</f>
        <v>0</v>
      </c>
      <c r="BJ199" s="16" t="s">
        <v>14</v>
      </c>
      <c r="BK199" s="215">
        <f>ROUND(I199*H199,2)</f>
        <v>0</v>
      </c>
      <c r="BL199" s="16" t="s">
        <v>182</v>
      </c>
      <c r="BM199" s="16" t="s">
        <v>322</v>
      </c>
    </row>
    <row r="200" s="1" customFormat="1">
      <c r="B200" s="37"/>
      <c r="C200" s="38"/>
      <c r="D200" s="216" t="s">
        <v>184</v>
      </c>
      <c r="E200" s="38"/>
      <c r="F200" s="217" t="s">
        <v>323</v>
      </c>
      <c r="G200" s="38"/>
      <c r="H200" s="38"/>
      <c r="I200" s="130"/>
      <c r="J200" s="38"/>
      <c r="K200" s="38"/>
      <c r="L200" s="42"/>
      <c r="M200" s="218"/>
      <c r="N200" s="78"/>
      <c r="O200" s="78"/>
      <c r="P200" s="78"/>
      <c r="Q200" s="78"/>
      <c r="R200" s="78"/>
      <c r="S200" s="78"/>
      <c r="T200" s="79"/>
      <c r="AT200" s="16" t="s">
        <v>184</v>
      </c>
      <c r="AU200" s="16" t="s">
        <v>84</v>
      </c>
    </row>
    <row r="201" s="11" customFormat="1">
      <c r="B201" s="219"/>
      <c r="C201" s="220"/>
      <c r="D201" s="216" t="s">
        <v>188</v>
      </c>
      <c r="E201" s="221" t="s">
        <v>19</v>
      </c>
      <c r="F201" s="222" t="s">
        <v>324</v>
      </c>
      <c r="G201" s="220"/>
      <c r="H201" s="223">
        <v>389</v>
      </c>
      <c r="I201" s="224"/>
      <c r="J201" s="220"/>
      <c r="K201" s="220"/>
      <c r="L201" s="225"/>
      <c r="M201" s="226"/>
      <c r="N201" s="227"/>
      <c r="O201" s="227"/>
      <c r="P201" s="227"/>
      <c r="Q201" s="227"/>
      <c r="R201" s="227"/>
      <c r="S201" s="227"/>
      <c r="T201" s="228"/>
      <c r="AT201" s="229" t="s">
        <v>188</v>
      </c>
      <c r="AU201" s="229" t="s">
        <v>84</v>
      </c>
      <c r="AV201" s="11" t="s">
        <v>84</v>
      </c>
      <c r="AW201" s="11" t="s">
        <v>37</v>
      </c>
      <c r="AX201" s="11" t="s">
        <v>75</v>
      </c>
      <c r="AY201" s="229" t="s">
        <v>176</v>
      </c>
    </row>
    <row r="202" s="12" customFormat="1">
      <c r="B202" s="230"/>
      <c r="C202" s="231"/>
      <c r="D202" s="216" t="s">
        <v>188</v>
      </c>
      <c r="E202" s="232" t="s">
        <v>19</v>
      </c>
      <c r="F202" s="233" t="s">
        <v>192</v>
      </c>
      <c r="G202" s="231"/>
      <c r="H202" s="234">
        <v>389</v>
      </c>
      <c r="I202" s="235"/>
      <c r="J202" s="231"/>
      <c r="K202" s="231"/>
      <c r="L202" s="236"/>
      <c r="M202" s="237"/>
      <c r="N202" s="238"/>
      <c r="O202" s="238"/>
      <c r="P202" s="238"/>
      <c r="Q202" s="238"/>
      <c r="R202" s="238"/>
      <c r="S202" s="238"/>
      <c r="T202" s="239"/>
      <c r="AT202" s="240" t="s">
        <v>188</v>
      </c>
      <c r="AU202" s="240" t="s">
        <v>84</v>
      </c>
      <c r="AV202" s="12" t="s">
        <v>182</v>
      </c>
      <c r="AW202" s="12" t="s">
        <v>37</v>
      </c>
      <c r="AX202" s="12" t="s">
        <v>14</v>
      </c>
      <c r="AY202" s="240" t="s">
        <v>176</v>
      </c>
    </row>
    <row r="203" s="1" customFormat="1" ht="16.5" customHeight="1">
      <c r="B203" s="37"/>
      <c r="C203" s="204" t="s">
        <v>325</v>
      </c>
      <c r="D203" s="204" t="s">
        <v>178</v>
      </c>
      <c r="E203" s="205" t="s">
        <v>326</v>
      </c>
      <c r="F203" s="206" t="s">
        <v>327</v>
      </c>
      <c r="G203" s="207" t="s">
        <v>101</v>
      </c>
      <c r="H203" s="208">
        <v>74</v>
      </c>
      <c r="I203" s="209"/>
      <c r="J203" s="210">
        <f>ROUND(I203*H203,2)</f>
        <v>0</v>
      </c>
      <c r="K203" s="206" t="s">
        <v>181</v>
      </c>
      <c r="L203" s="42"/>
      <c r="M203" s="211" t="s">
        <v>19</v>
      </c>
      <c r="N203" s="212" t="s">
        <v>46</v>
      </c>
      <c r="O203" s="78"/>
      <c r="P203" s="213">
        <f>O203*H203</f>
        <v>0</v>
      </c>
      <c r="Q203" s="213">
        <v>0.83265999999999996</v>
      </c>
      <c r="R203" s="213">
        <f>Q203*H203</f>
        <v>61.616839999999996</v>
      </c>
      <c r="S203" s="213">
        <v>0</v>
      </c>
      <c r="T203" s="214">
        <f>S203*H203</f>
        <v>0</v>
      </c>
      <c r="AR203" s="16" t="s">
        <v>182</v>
      </c>
      <c r="AT203" s="16" t="s">
        <v>178</v>
      </c>
      <c r="AU203" s="16" t="s">
        <v>84</v>
      </c>
      <c r="AY203" s="16" t="s">
        <v>176</v>
      </c>
      <c r="BE203" s="215">
        <f>IF(N203="základní",J203,0)</f>
        <v>0</v>
      </c>
      <c r="BF203" s="215">
        <f>IF(N203="snížená",J203,0)</f>
        <v>0</v>
      </c>
      <c r="BG203" s="215">
        <f>IF(N203="zákl. přenesená",J203,0)</f>
        <v>0</v>
      </c>
      <c r="BH203" s="215">
        <f>IF(N203="sníž. přenesená",J203,0)</f>
        <v>0</v>
      </c>
      <c r="BI203" s="215">
        <f>IF(N203="nulová",J203,0)</f>
        <v>0</v>
      </c>
      <c r="BJ203" s="16" t="s">
        <v>14</v>
      </c>
      <c r="BK203" s="215">
        <f>ROUND(I203*H203,2)</f>
        <v>0</v>
      </c>
      <c r="BL203" s="16" t="s">
        <v>182</v>
      </c>
      <c r="BM203" s="16" t="s">
        <v>328</v>
      </c>
    </row>
    <row r="204" s="1" customFormat="1">
      <c r="B204" s="37"/>
      <c r="C204" s="38"/>
      <c r="D204" s="216" t="s">
        <v>184</v>
      </c>
      <c r="E204" s="38"/>
      <c r="F204" s="217" t="s">
        <v>329</v>
      </c>
      <c r="G204" s="38"/>
      <c r="H204" s="38"/>
      <c r="I204" s="130"/>
      <c r="J204" s="38"/>
      <c r="K204" s="38"/>
      <c r="L204" s="42"/>
      <c r="M204" s="218"/>
      <c r="N204" s="78"/>
      <c r="O204" s="78"/>
      <c r="P204" s="78"/>
      <c r="Q204" s="78"/>
      <c r="R204" s="78"/>
      <c r="S204" s="78"/>
      <c r="T204" s="79"/>
      <c r="AT204" s="16" t="s">
        <v>184</v>
      </c>
      <c r="AU204" s="16" t="s">
        <v>84</v>
      </c>
    </row>
    <row r="205" s="1" customFormat="1" ht="16.5" customHeight="1">
      <c r="B205" s="37"/>
      <c r="C205" s="204" t="s">
        <v>330</v>
      </c>
      <c r="D205" s="204" t="s">
        <v>178</v>
      </c>
      <c r="E205" s="205" t="s">
        <v>331</v>
      </c>
      <c r="F205" s="206" t="s">
        <v>332</v>
      </c>
      <c r="G205" s="207" t="s">
        <v>101</v>
      </c>
      <c r="H205" s="208">
        <v>8</v>
      </c>
      <c r="I205" s="209"/>
      <c r="J205" s="210">
        <f>ROUND(I205*H205,2)</f>
        <v>0</v>
      </c>
      <c r="K205" s="206" t="s">
        <v>181</v>
      </c>
      <c r="L205" s="42"/>
      <c r="M205" s="211" t="s">
        <v>19</v>
      </c>
      <c r="N205" s="212" t="s">
        <v>46</v>
      </c>
      <c r="O205" s="78"/>
      <c r="P205" s="213">
        <f>O205*H205</f>
        <v>0</v>
      </c>
      <c r="Q205" s="213">
        <v>0.59016000000000002</v>
      </c>
      <c r="R205" s="213">
        <f>Q205*H205</f>
        <v>4.7212800000000001</v>
      </c>
      <c r="S205" s="213">
        <v>0</v>
      </c>
      <c r="T205" s="214">
        <f>S205*H205</f>
        <v>0</v>
      </c>
      <c r="AR205" s="16" t="s">
        <v>182</v>
      </c>
      <c r="AT205" s="16" t="s">
        <v>178</v>
      </c>
      <c r="AU205" s="16" t="s">
        <v>84</v>
      </c>
      <c r="AY205" s="16" t="s">
        <v>176</v>
      </c>
      <c r="BE205" s="215">
        <f>IF(N205="základní",J205,0)</f>
        <v>0</v>
      </c>
      <c r="BF205" s="215">
        <f>IF(N205="snížená",J205,0)</f>
        <v>0</v>
      </c>
      <c r="BG205" s="215">
        <f>IF(N205="zákl. přenesená",J205,0)</f>
        <v>0</v>
      </c>
      <c r="BH205" s="215">
        <f>IF(N205="sníž. přenesená",J205,0)</f>
        <v>0</v>
      </c>
      <c r="BI205" s="215">
        <f>IF(N205="nulová",J205,0)</f>
        <v>0</v>
      </c>
      <c r="BJ205" s="16" t="s">
        <v>14</v>
      </c>
      <c r="BK205" s="215">
        <f>ROUND(I205*H205,2)</f>
        <v>0</v>
      </c>
      <c r="BL205" s="16" t="s">
        <v>182</v>
      </c>
      <c r="BM205" s="16" t="s">
        <v>333</v>
      </c>
    </row>
    <row r="206" s="1" customFormat="1">
      <c r="B206" s="37"/>
      <c r="C206" s="38"/>
      <c r="D206" s="216" t="s">
        <v>184</v>
      </c>
      <c r="E206" s="38"/>
      <c r="F206" s="217" t="s">
        <v>329</v>
      </c>
      <c r="G206" s="38"/>
      <c r="H206" s="38"/>
      <c r="I206" s="130"/>
      <c r="J206" s="38"/>
      <c r="K206" s="38"/>
      <c r="L206" s="42"/>
      <c r="M206" s="218"/>
      <c r="N206" s="78"/>
      <c r="O206" s="78"/>
      <c r="P206" s="78"/>
      <c r="Q206" s="78"/>
      <c r="R206" s="78"/>
      <c r="S206" s="78"/>
      <c r="T206" s="79"/>
      <c r="AT206" s="16" t="s">
        <v>184</v>
      </c>
      <c r="AU206" s="16" t="s">
        <v>84</v>
      </c>
    </row>
    <row r="207" s="1" customFormat="1" ht="16.5" customHeight="1">
      <c r="B207" s="37"/>
      <c r="C207" s="204" t="s">
        <v>334</v>
      </c>
      <c r="D207" s="204" t="s">
        <v>178</v>
      </c>
      <c r="E207" s="205" t="s">
        <v>335</v>
      </c>
      <c r="F207" s="206" t="s">
        <v>336</v>
      </c>
      <c r="G207" s="207" t="s">
        <v>101</v>
      </c>
      <c r="H207" s="208">
        <v>65</v>
      </c>
      <c r="I207" s="209"/>
      <c r="J207" s="210">
        <f>ROUND(I207*H207,2)</f>
        <v>0</v>
      </c>
      <c r="K207" s="206" t="s">
        <v>19</v>
      </c>
      <c r="L207" s="42"/>
      <c r="M207" s="211" t="s">
        <v>19</v>
      </c>
      <c r="N207" s="212" t="s">
        <v>46</v>
      </c>
      <c r="O207" s="78"/>
      <c r="P207" s="213">
        <f>O207*H207</f>
        <v>0</v>
      </c>
      <c r="Q207" s="213">
        <v>0</v>
      </c>
      <c r="R207" s="213">
        <f>Q207*H207</f>
        <v>0</v>
      </c>
      <c r="S207" s="213">
        <v>0</v>
      </c>
      <c r="T207" s="214">
        <f>S207*H207</f>
        <v>0</v>
      </c>
      <c r="AR207" s="16" t="s">
        <v>182</v>
      </c>
      <c r="AT207" s="16" t="s">
        <v>178</v>
      </c>
      <c r="AU207" s="16" t="s">
        <v>84</v>
      </c>
      <c r="AY207" s="16" t="s">
        <v>176</v>
      </c>
      <c r="BE207" s="215">
        <f>IF(N207="základní",J207,0)</f>
        <v>0</v>
      </c>
      <c r="BF207" s="215">
        <f>IF(N207="snížená",J207,0)</f>
        <v>0</v>
      </c>
      <c r="BG207" s="215">
        <f>IF(N207="zákl. přenesená",J207,0)</f>
        <v>0</v>
      </c>
      <c r="BH207" s="215">
        <f>IF(N207="sníž. přenesená",J207,0)</f>
        <v>0</v>
      </c>
      <c r="BI207" s="215">
        <f>IF(N207="nulová",J207,0)</f>
        <v>0</v>
      </c>
      <c r="BJ207" s="16" t="s">
        <v>14</v>
      </c>
      <c r="BK207" s="215">
        <f>ROUND(I207*H207,2)</f>
        <v>0</v>
      </c>
      <c r="BL207" s="16" t="s">
        <v>182</v>
      </c>
      <c r="BM207" s="16" t="s">
        <v>337</v>
      </c>
    </row>
    <row r="208" s="1" customFormat="1">
      <c r="B208" s="37"/>
      <c r="C208" s="38"/>
      <c r="D208" s="216" t="s">
        <v>184</v>
      </c>
      <c r="E208" s="38"/>
      <c r="F208" s="217" t="s">
        <v>338</v>
      </c>
      <c r="G208" s="38"/>
      <c r="H208" s="38"/>
      <c r="I208" s="130"/>
      <c r="J208" s="38"/>
      <c r="K208" s="38"/>
      <c r="L208" s="42"/>
      <c r="M208" s="218"/>
      <c r="N208" s="78"/>
      <c r="O208" s="78"/>
      <c r="P208" s="78"/>
      <c r="Q208" s="78"/>
      <c r="R208" s="78"/>
      <c r="S208" s="78"/>
      <c r="T208" s="79"/>
      <c r="AT208" s="16" t="s">
        <v>184</v>
      </c>
      <c r="AU208" s="16" t="s">
        <v>84</v>
      </c>
    </row>
    <row r="209" s="1" customFormat="1" ht="16.5" customHeight="1">
      <c r="B209" s="37"/>
      <c r="C209" s="204" t="s">
        <v>339</v>
      </c>
      <c r="D209" s="204" t="s">
        <v>178</v>
      </c>
      <c r="E209" s="205" t="s">
        <v>340</v>
      </c>
      <c r="F209" s="206" t="s">
        <v>341</v>
      </c>
      <c r="G209" s="207" t="s">
        <v>101</v>
      </c>
      <c r="H209" s="208">
        <v>82</v>
      </c>
      <c r="I209" s="209"/>
      <c r="J209" s="210">
        <f>ROUND(I209*H209,2)</f>
        <v>0</v>
      </c>
      <c r="K209" s="206" t="s">
        <v>181</v>
      </c>
      <c r="L209" s="42"/>
      <c r="M209" s="211" t="s">
        <v>19</v>
      </c>
      <c r="N209" s="212" t="s">
        <v>46</v>
      </c>
      <c r="O209" s="78"/>
      <c r="P209" s="213">
        <f>O209*H209</f>
        <v>0</v>
      </c>
      <c r="Q209" s="213">
        <v>0</v>
      </c>
      <c r="R209" s="213">
        <f>Q209*H209</f>
        <v>0</v>
      </c>
      <c r="S209" s="213">
        <v>0.753</v>
      </c>
      <c r="T209" s="214">
        <f>S209*H209</f>
        <v>61.746000000000002</v>
      </c>
      <c r="AR209" s="16" t="s">
        <v>182</v>
      </c>
      <c r="AT209" s="16" t="s">
        <v>178</v>
      </c>
      <c r="AU209" s="16" t="s">
        <v>84</v>
      </c>
      <c r="AY209" s="16" t="s">
        <v>176</v>
      </c>
      <c r="BE209" s="215">
        <f>IF(N209="základní",J209,0)</f>
        <v>0</v>
      </c>
      <c r="BF209" s="215">
        <f>IF(N209="snížená",J209,0)</f>
        <v>0</v>
      </c>
      <c r="BG209" s="215">
        <f>IF(N209="zákl. přenesená",J209,0)</f>
        <v>0</v>
      </c>
      <c r="BH209" s="215">
        <f>IF(N209="sníž. přenesená",J209,0)</f>
        <v>0</v>
      </c>
      <c r="BI209" s="215">
        <f>IF(N209="nulová",J209,0)</f>
        <v>0</v>
      </c>
      <c r="BJ209" s="16" t="s">
        <v>14</v>
      </c>
      <c r="BK209" s="215">
        <f>ROUND(I209*H209,2)</f>
        <v>0</v>
      </c>
      <c r="BL209" s="16" t="s">
        <v>182</v>
      </c>
      <c r="BM209" s="16" t="s">
        <v>342</v>
      </c>
    </row>
    <row r="210" s="1" customFormat="1" ht="16.5" customHeight="1">
      <c r="B210" s="37"/>
      <c r="C210" s="204" t="s">
        <v>343</v>
      </c>
      <c r="D210" s="204" t="s">
        <v>178</v>
      </c>
      <c r="E210" s="205" t="s">
        <v>344</v>
      </c>
      <c r="F210" s="206" t="s">
        <v>345</v>
      </c>
      <c r="G210" s="207" t="s">
        <v>101</v>
      </c>
      <c r="H210" s="208">
        <v>1048</v>
      </c>
      <c r="I210" s="209"/>
      <c r="J210" s="210">
        <f>ROUND(I210*H210,2)</f>
        <v>0</v>
      </c>
      <c r="K210" s="206" t="s">
        <v>181</v>
      </c>
      <c r="L210" s="42"/>
      <c r="M210" s="211" t="s">
        <v>19</v>
      </c>
      <c r="N210" s="212" t="s">
        <v>46</v>
      </c>
      <c r="O210" s="78"/>
      <c r="P210" s="213">
        <f>O210*H210</f>
        <v>0</v>
      </c>
      <c r="Q210" s="213">
        <v>0.00011</v>
      </c>
      <c r="R210" s="213">
        <f>Q210*H210</f>
        <v>0.11528000000000001</v>
      </c>
      <c r="S210" s="213">
        <v>0</v>
      </c>
      <c r="T210" s="214">
        <f>S210*H210</f>
        <v>0</v>
      </c>
      <c r="AR210" s="16" t="s">
        <v>182</v>
      </c>
      <c r="AT210" s="16" t="s">
        <v>178</v>
      </c>
      <c r="AU210" s="16" t="s">
        <v>84</v>
      </c>
      <c r="AY210" s="16" t="s">
        <v>176</v>
      </c>
      <c r="BE210" s="215">
        <f>IF(N210="základní",J210,0)</f>
        <v>0</v>
      </c>
      <c r="BF210" s="215">
        <f>IF(N210="snížená",J210,0)</f>
        <v>0</v>
      </c>
      <c r="BG210" s="215">
        <f>IF(N210="zákl. přenesená",J210,0)</f>
        <v>0</v>
      </c>
      <c r="BH210" s="215">
        <f>IF(N210="sníž. přenesená",J210,0)</f>
        <v>0</v>
      </c>
      <c r="BI210" s="215">
        <f>IF(N210="nulová",J210,0)</f>
        <v>0</v>
      </c>
      <c r="BJ210" s="16" t="s">
        <v>14</v>
      </c>
      <c r="BK210" s="215">
        <f>ROUND(I210*H210,2)</f>
        <v>0</v>
      </c>
      <c r="BL210" s="16" t="s">
        <v>182</v>
      </c>
      <c r="BM210" s="16" t="s">
        <v>346</v>
      </c>
    </row>
    <row r="211" s="1" customFormat="1">
      <c r="B211" s="37"/>
      <c r="C211" s="38"/>
      <c r="D211" s="216" t="s">
        <v>184</v>
      </c>
      <c r="E211" s="38"/>
      <c r="F211" s="217" t="s">
        <v>347</v>
      </c>
      <c r="G211" s="38"/>
      <c r="H211" s="38"/>
      <c r="I211" s="130"/>
      <c r="J211" s="38"/>
      <c r="K211" s="38"/>
      <c r="L211" s="42"/>
      <c r="M211" s="218"/>
      <c r="N211" s="78"/>
      <c r="O211" s="78"/>
      <c r="P211" s="78"/>
      <c r="Q211" s="78"/>
      <c r="R211" s="78"/>
      <c r="S211" s="78"/>
      <c r="T211" s="79"/>
      <c r="AT211" s="16" t="s">
        <v>184</v>
      </c>
      <c r="AU211" s="16" t="s">
        <v>84</v>
      </c>
    </row>
    <row r="212" s="11" customFormat="1">
      <c r="B212" s="219"/>
      <c r="C212" s="220"/>
      <c r="D212" s="216" t="s">
        <v>188</v>
      </c>
      <c r="E212" s="221" t="s">
        <v>19</v>
      </c>
      <c r="F212" s="222" t="s">
        <v>348</v>
      </c>
      <c r="G212" s="220"/>
      <c r="H212" s="223">
        <v>950</v>
      </c>
      <c r="I212" s="224"/>
      <c r="J212" s="220"/>
      <c r="K212" s="220"/>
      <c r="L212" s="225"/>
      <c r="M212" s="226"/>
      <c r="N212" s="227"/>
      <c r="O212" s="227"/>
      <c r="P212" s="227"/>
      <c r="Q212" s="227"/>
      <c r="R212" s="227"/>
      <c r="S212" s="227"/>
      <c r="T212" s="228"/>
      <c r="AT212" s="229" t="s">
        <v>188</v>
      </c>
      <c r="AU212" s="229" t="s">
        <v>84</v>
      </c>
      <c r="AV212" s="11" t="s">
        <v>84</v>
      </c>
      <c r="AW212" s="11" t="s">
        <v>37</v>
      </c>
      <c r="AX212" s="11" t="s">
        <v>75</v>
      </c>
      <c r="AY212" s="229" t="s">
        <v>176</v>
      </c>
    </row>
    <row r="213" s="11" customFormat="1">
      <c r="B213" s="219"/>
      <c r="C213" s="220"/>
      <c r="D213" s="216" t="s">
        <v>188</v>
      </c>
      <c r="E213" s="221" t="s">
        <v>19</v>
      </c>
      <c r="F213" s="222" t="s">
        <v>349</v>
      </c>
      <c r="G213" s="220"/>
      <c r="H213" s="223">
        <v>98</v>
      </c>
      <c r="I213" s="224"/>
      <c r="J213" s="220"/>
      <c r="K213" s="220"/>
      <c r="L213" s="225"/>
      <c r="M213" s="226"/>
      <c r="N213" s="227"/>
      <c r="O213" s="227"/>
      <c r="P213" s="227"/>
      <c r="Q213" s="227"/>
      <c r="R213" s="227"/>
      <c r="S213" s="227"/>
      <c r="T213" s="228"/>
      <c r="AT213" s="229" t="s">
        <v>188</v>
      </c>
      <c r="AU213" s="229" t="s">
        <v>84</v>
      </c>
      <c r="AV213" s="11" t="s">
        <v>84</v>
      </c>
      <c r="AW213" s="11" t="s">
        <v>37</v>
      </c>
      <c r="AX213" s="11" t="s">
        <v>75</v>
      </c>
      <c r="AY213" s="229" t="s">
        <v>176</v>
      </c>
    </row>
    <row r="214" s="12" customFormat="1">
      <c r="B214" s="230"/>
      <c r="C214" s="231"/>
      <c r="D214" s="216" t="s">
        <v>188</v>
      </c>
      <c r="E214" s="232" t="s">
        <v>19</v>
      </c>
      <c r="F214" s="233" t="s">
        <v>192</v>
      </c>
      <c r="G214" s="231"/>
      <c r="H214" s="234">
        <v>1048</v>
      </c>
      <c r="I214" s="235"/>
      <c r="J214" s="231"/>
      <c r="K214" s="231"/>
      <c r="L214" s="236"/>
      <c r="M214" s="237"/>
      <c r="N214" s="238"/>
      <c r="O214" s="238"/>
      <c r="P214" s="238"/>
      <c r="Q214" s="238"/>
      <c r="R214" s="238"/>
      <c r="S214" s="238"/>
      <c r="T214" s="239"/>
      <c r="AT214" s="240" t="s">
        <v>188</v>
      </c>
      <c r="AU214" s="240" t="s">
        <v>84</v>
      </c>
      <c r="AV214" s="12" t="s">
        <v>182</v>
      </c>
      <c r="AW214" s="12" t="s">
        <v>37</v>
      </c>
      <c r="AX214" s="12" t="s">
        <v>14</v>
      </c>
      <c r="AY214" s="240" t="s">
        <v>176</v>
      </c>
    </row>
    <row r="215" s="1" customFormat="1" ht="16.5" customHeight="1">
      <c r="B215" s="37"/>
      <c r="C215" s="204" t="s">
        <v>350</v>
      </c>
      <c r="D215" s="204" t="s">
        <v>178</v>
      </c>
      <c r="E215" s="205" t="s">
        <v>351</v>
      </c>
      <c r="F215" s="206" t="s">
        <v>352</v>
      </c>
      <c r="G215" s="207" t="s">
        <v>101</v>
      </c>
      <c r="H215" s="208">
        <v>850</v>
      </c>
      <c r="I215" s="209"/>
      <c r="J215" s="210">
        <f>ROUND(I215*H215,2)</f>
        <v>0</v>
      </c>
      <c r="K215" s="206" t="s">
        <v>181</v>
      </c>
      <c r="L215" s="42"/>
      <c r="M215" s="211" t="s">
        <v>19</v>
      </c>
      <c r="N215" s="212" t="s">
        <v>46</v>
      </c>
      <c r="O215" s="78"/>
      <c r="P215" s="213">
        <f>O215*H215</f>
        <v>0</v>
      </c>
      <c r="Q215" s="213">
        <v>0.00064999999999999997</v>
      </c>
      <c r="R215" s="213">
        <f>Q215*H215</f>
        <v>0.55249999999999999</v>
      </c>
      <c r="S215" s="213">
        <v>0</v>
      </c>
      <c r="T215" s="214">
        <f>S215*H215</f>
        <v>0</v>
      </c>
      <c r="AR215" s="16" t="s">
        <v>182</v>
      </c>
      <c r="AT215" s="16" t="s">
        <v>178</v>
      </c>
      <c r="AU215" s="16" t="s">
        <v>84</v>
      </c>
      <c r="AY215" s="16" t="s">
        <v>176</v>
      </c>
      <c r="BE215" s="215">
        <f>IF(N215="základní",J215,0)</f>
        <v>0</v>
      </c>
      <c r="BF215" s="215">
        <f>IF(N215="snížená",J215,0)</f>
        <v>0</v>
      </c>
      <c r="BG215" s="215">
        <f>IF(N215="zákl. přenesená",J215,0)</f>
        <v>0</v>
      </c>
      <c r="BH215" s="215">
        <f>IF(N215="sníž. přenesená",J215,0)</f>
        <v>0</v>
      </c>
      <c r="BI215" s="215">
        <f>IF(N215="nulová",J215,0)</f>
        <v>0</v>
      </c>
      <c r="BJ215" s="16" t="s">
        <v>14</v>
      </c>
      <c r="BK215" s="215">
        <f>ROUND(I215*H215,2)</f>
        <v>0</v>
      </c>
      <c r="BL215" s="16" t="s">
        <v>182</v>
      </c>
      <c r="BM215" s="16" t="s">
        <v>353</v>
      </c>
    </row>
    <row r="216" s="1" customFormat="1">
      <c r="B216" s="37"/>
      <c r="C216" s="38"/>
      <c r="D216" s="216" t="s">
        <v>184</v>
      </c>
      <c r="E216" s="38"/>
      <c r="F216" s="217" t="s">
        <v>347</v>
      </c>
      <c r="G216" s="38"/>
      <c r="H216" s="38"/>
      <c r="I216" s="130"/>
      <c r="J216" s="38"/>
      <c r="K216" s="38"/>
      <c r="L216" s="42"/>
      <c r="M216" s="218"/>
      <c r="N216" s="78"/>
      <c r="O216" s="78"/>
      <c r="P216" s="78"/>
      <c r="Q216" s="78"/>
      <c r="R216" s="78"/>
      <c r="S216" s="78"/>
      <c r="T216" s="79"/>
      <c r="AT216" s="16" t="s">
        <v>184</v>
      </c>
      <c r="AU216" s="16" t="s">
        <v>84</v>
      </c>
    </row>
    <row r="217" s="11" customFormat="1">
      <c r="B217" s="219"/>
      <c r="C217" s="220"/>
      <c r="D217" s="216" t="s">
        <v>188</v>
      </c>
      <c r="E217" s="221" t="s">
        <v>19</v>
      </c>
      <c r="F217" s="222" t="s">
        <v>354</v>
      </c>
      <c r="G217" s="220"/>
      <c r="H217" s="223">
        <v>507</v>
      </c>
      <c r="I217" s="224"/>
      <c r="J217" s="220"/>
      <c r="K217" s="220"/>
      <c r="L217" s="225"/>
      <c r="M217" s="226"/>
      <c r="N217" s="227"/>
      <c r="O217" s="227"/>
      <c r="P217" s="227"/>
      <c r="Q217" s="227"/>
      <c r="R217" s="227"/>
      <c r="S217" s="227"/>
      <c r="T217" s="228"/>
      <c r="AT217" s="229" t="s">
        <v>188</v>
      </c>
      <c r="AU217" s="229" t="s">
        <v>84</v>
      </c>
      <c r="AV217" s="11" t="s">
        <v>84</v>
      </c>
      <c r="AW217" s="11" t="s">
        <v>37</v>
      </c>
      <c r="AX217" s="11" t="s">
        <v>75</v>
      </c>
      <c r="AY217" s="229" t="s">
        <v>176</v>
      </c>
    </row>
    <row r="218" s="11" customFormat="1">
      <c r="B218" s="219"/>
      <c r="C218" s="220"/>
      <c r="D218" s="216" t="s">
        <v>188</v>
      </c>
      <c r="E218" s="221" t="s">
        <v>19</v>
      </c>
      <c r="F218" s="222" t="s">
        <v>355</v>
      </c>
      <c r="G218" s="220"/>
      <c r="H218" s="223">
        <v>343</v>
      </c>
      <c r="I218" s="224"/>
      <c r="J218" s="220"/>
      <c r="K218" s="220"/>
      <c r="L218" s="225"/>
      <c r="M218" s="226"/>
      <c r="N218" s="227"/>
      <c r="O218" s="227"/>
      <c r="P218" s="227"/>
      <c r="Q218" s="227"/>
      <c r="R218" s="227"/>
      <c r="S218" s="227"/>
      <c r="T218" s="228"/>
      <c r="AT218" s="229" t="s">
        <v>188</v>
      </c>
      <c r="AU218" s="229" t="s">
        <v>84</v>
      </c>
      <c r="AV218" s="11" t="s">
        <v>84</v>
      </c>
      <c r="AW218" s="11" t="s">
        <v>37</v>
      </c>
      <c r="AX218" s="11" t="s">
        <v>75</v>
      </c>
      <c r="AY218" s="229" t="s">
        <v>176</v>
      </c>
    </row>
    <row r="219" s="12" customFormat="1">
      <c r="B219" s="230"/>
      <c r="C219" s="231"/>
      <c r="D219" s="216" t="s">
        <v>188</v>
      </c>
      <c r="E219" s="232" t="s">
        <v>19</v>
      </c>
      <c r="F219" s="233" t="s">
        <v>192</v>
      </c>
      <c r="G219" s="231"/>
      <c r="H219" s="234">
        <v>850</v>
      </c>
      <c r="I219" s="235"/>
      <c r="J219" s="231"/>
      <c r="K219" s="231"/>
      <c r="L219" s="236"/>
      <c r="M219" s="237"/>
      <c r="N219" s="238"/>
      <c r="O219" s="238"/>
      <c r="P219" s="238"/>
      <c r="Q219" s="238"/>
      <c r="R219" s="238"/>
      <c r="S219" s="238"/>
      <c r="T219" s="239"/>
      <c r="AT219" s="240" t="s">
        <v>188</v>
      </c>
      <c r="AU219" s="240" t="s">
        <v>84</v>
      </c>
      <c r="AV219" s="12" t="s">
        <v>182</v>
      </c>
      <c r="AW219" s="12" t="s">
        <v>37</v>
      </c>
      <c r="AX219" s="12" t="s">
        <v>14</v>
      </c>
      <c r="AY219" s="240" t="s">
        <v>176</v>
      </c>
    </row>
    <row r="220" s="1" customFormat="1" ht="16.5" customHeight="1">
      <c r="B220" s="37"/>
      <c r="C220" s="204" t="s">
        <v>356</v>
      </c>
      <c r="D220" s="204" t="s">
        <v>178</v>
      </c>
      <c r="E220" s="205" t="s">
        <v>357</v>
      </c>
      <c r="F220" s="206" t="s">
        <v>358</v>
      </c>
      <c r="G220" s="207" t="s">
        <v>101</v>
      </c>
      <c r="H220" s="208">
        <v>443</v>
      </c>
      <c r="I220" s="209"/>
      <c r="J220" s="210">
        <f>ROUND(I220*H220,2)</f>
        <v>0</v>
      </c>
      <c r="K220" s="206" t="s">
        <v>181</v>
      </c>
      <c r="L220" s="42"/>
      <c r="M220" s="211" t="s">
        <v>19</v>
      </c>
      <c r="N220" s="212" t="s">
        <v>46</v>
      </c>
      <c r="O220" s="78"/>
      <c r="P220" s="213">
        <f>O220*H220</f>
        <v>0</v>
      </c>
      <c r="Q220" s="213">
        <v>0.00038000000000000002</v>
      </c>
      <c r="R220" s="213">
        <f>Q220*H220</f>
        <v>0.16834000000000002</v>
      </c>
      <c r="S220" s="213">
        <v>0</v>
      </c>
      <c r="T220" s="214">
        <f>S220*H220</f>
        <v>0</v>
      </c>
      <c r="AR220" s="16" t="s">
        <v>182</v>
      </c>
      <c r="AT220" s="16" t="s">
        <v>178</v>
      </c>
      <c r="AU220" s="16" t="s">
        <v>84</v>
      </c>
      <c r="AY220" s="16" t="s">
        <v>176</v>
      </c>
      <c r="BE220" s="215">
        <f>IF(N220="základní",J220,0)</f>
        <v>0</v>
      </c>
      <c r="BF220" s="215">
        <f>IF(N220="snížená",J220,0)</f>
        <v>0</v>
      </c>
      <c r="BG220" s="215">
        <f>IF(N220="zákl. přenesená",J220,0)</f>
        <v>0</v>
      </c>
      <c r="BH220" s="215">
        <f>IF(N220="sníž. přenesená",J220,0)</f>
        <v>0</v>
      </c>
      <c r="BI220" s="215">
        <f>IF(N220="nulová",J220,0)</f>
        <v>0</v>
      </c>
      <c r="BJ220" s="16" t="s">
        <v>14</v>
      </c>
      <c r="BK220" s="215">
        <f>ROUND(I220*H220,2)</f>
        <v>0</v>
      </c>
      <c r="BL220" s="16" t="s">
        <v>182</v>
      </c>
      <c r="BM220" s="16" t="s">
        <v>359</v>
      </c>
    </row>
    <row r="221" s="1" customFormat="1">
      <c r="B221" s="37"/>
      <c r="C221" s="38"/>
      <c r="D221" s="216" t="s">
        <v>184</v>
      </c>
      <c r="E221" s="38"/>
      <c r="F221" s="217" t="s">
        <v>347</v>
      </c>
      <c r="G221" s="38"/>
      <c r="H221" s="38"/>
      <c r="I221" s="130"/>
      <c r="J221" s="38"/>
      <c r="K221" s="38"/>
      <c r="L221" s="42"/>
      <c r="M221" s="218"/>
      <c r="N221" s="78"/>
      <c r="O221" s="78"/>
      <c r="P221" s="78"/>
      <c r="Q221" s="78"/>
      <c r="R221" s="78"/>
      <c r="S221" s="78"/>
      <c r="T221" s="79"/>
      <c r="AT221" s="16" t="s">
        <v>184</v>
      </c>
      <c r="AU221" s="16" t="s">
        <v>84</v>
      </c>
    </row>
    <row r="222" s="11" customFormat="1">
      <c r="B222" s="219"/>
      <c r="C222" s="220"/>
      <c r="D222" s="216" t="s">
        <v>188</v>
      </c>
      <c r="E222" s="221" t="s">
        <v>19</v>
      </c>
      <c r="F222" s="222" t="s">
        <v>360</v>
      </c>
      <c r="G222" s="220"/>
      <c r="H222" s="223">
        <v>443</v>
      </c>
      <c r="I222" s="224"/>
      <c r="J222" s="220"/>
      <c r="K222" s="220"/>
      <c r="L222" s="225"/>
      <c r="M222" s="226"/>
      <c r="N222" s="227"/>
      <c r="O222" s="227"/>
      <c r="P222" s="227"/>
      <c r="Q222" s="227"/>
      <c r="R222" s="227"/>
      <c r="S222" s="227"/>
      <c r="T222" s="228"/>
      <c r="AT222" s="229" t="s">
        <v>188</v>
      </c>
      <c r="AU222" s="229" t="s">
        <v>84</v>
      </c>
      <c r="AV222" s="11" t="s">
        <v>84</v>
      </c>
      <c r="AW222" s="11" t="s">
        <v>37</v>
      </c>
      <c r="AX222" s="11" t="s">
        <v>75</v>
      </c>
      <c r="AY222" s="229" t="s">
        <v>176</v>
      </c>
    </row>
    <row r="223" s="12" customFormat="1">
      <c r="B223" s="230"/>
      <c r="C223" s="231"/>
      <c r="D223" s="216" t="s">
        <v>188</v>
      </c>
      <c r="E223" s="232" t="s">
        <v>19</v>
      </c>
      <c r="F223" s="233" t="s">
        <v>192</v>
      </c>
      <c r="G223" s="231"/>
      <c r="H223" s="234">
        <v>443</v>
      </c>
      <c r="I223" s="235"/>
      <c r="J223" s="231"/>
      <c r="K223" s="231"/>
      <c r="L223" s="236"/>
      <c r="M223" s="237"/>
      <c r="N223" s="238"/>
      <c r="O223" s="238"/>
      <c r="P223" s="238"/>
      <c r="Q223" s="238"/>
      <c r="R223" s="238"/>
      <c r="S223" s="238"/>
      <c r="T223" s="239"/>
      <c r="AT223" s="240" t="s">
        <v>188</v>
      </c>
      <c r="AU223" s="240" t="s">
        <v>84</v>
      </c>
      <c r="AV223" s="12" t="s">
        <v>182</v>
      </c>
      <c r="AW223" s="12" t="s">
        <v>37</v>
      </c>
      <c r="AX223" s="12" t="s">
        <v>14</v>
      </c>
      <c r="AY223" s="240" t="s">
        <v>176</v>
      </c>
    </row>
    <row r="224" s="1" customFormat="1" ht="16.5" customHeight="1">
      <c r="B224" s="37"/>
      <c r="C224" s="204" t="s">
        <v>361</v>
      </c>
      <c r="D224" s="204" t="s">
        <v>178</v>
      </c>
      <c r="E224" s="205" t="s">
        <v>362</v>
      </c>
      <c r="F224" s="206" t="s">
        <v>363</v>
      </c>
      <c r="G224" s="207" t="s">
        <v>93</v>
      </c>
      <c r="H224" s="208">
        <v>50.5</v>
      </c>
      <c r="I224" s="209"/>
      <c r="J224" s="210">
        <f>ROUND(I224*H224,2)</f>
        <v>0</v>
      </c>
      <c r="K224" s="206" t="s">
        <v>181</v>
      </c>
      <c r="L224" s="42"/>
      <c r="M224" s="211" t="s">
        <v>19</v>
      </c>
      <c r="N224" s="212" t="s">
        <v>46</v>
      </c>
      <c r="O224" s="78"/>
      <c r="P224" s="213">
        <f>O224*H224</f>
        <v>0</v>
      </c>
      <c r="Q224" s="213">
        <v>0.0025999999999999999</v>
      </c>
      <c r="R224" s="213">
        <f>Q224*H224</f>
        <v>0.1313</v>
      </c>
      <c r="S224" s="213">
        <v>0</v>
      </c>
      <c r="T224" s="214">
        <f>S224*H224</f>
        <v>0</v>
      </c>
      <c r="AR224" s="16" t="s">
        <v>182</v>
      </c>
      <c r="AT224" s="16" t="s">
        <v>178</v>
      </c>
      <c r="AU224" s="16" t="s">
        <v>84</v>
      </c>
      <c r="AY224" s="16" t="s">
        <v>176</v>
      </c>
      <c r="BE224" s="215">
        <f>IF(N224="základní",J224,0)</f>
        <v>0</v>
      </c>
      <c r="BF224" s="215">
        <f>IF(N224="snížená",J224,0)</f>
        <v>0</v>
      </c>
      <c r="BG224" s="215">
        <f>IF(N224="zákl. přenesená",J224,0)</f>
        <v>0</v>
      </c>
      <c r="BH224" s="215">
        <f>IF(N224="sníž. přenesená",J224,0)</f>
        <v>0</v>
      </c>
      <c r="BI224" s="215">
        <f>IF(N224="nulová",J224,0)</f>
        <v>0</v>
      </c>
      <c r="BJ224" s="16" t="s">
        <v>14</v>
      </c>
      <c r="BK224" s="215">
        <f>ROUND(I224*H224,2)</f>
        <v>0</v>
      </c>
      <c r="BL224" s="16" t="s">
        <v>182</v>
      </c>
      <c r="BM224" s="16" t="s">
        <v>364</v>
      </c>
    </row>
    <row r="225" s="1" customFormat="1">
      <c r="B225" s="37"/>
      <c r="C225" s="38"/>
      <c r="D225" s="216" t="s">
        <v>184</v>
      </c>
      <c r="E225" s="38"/>
      <c r="F225" s="217" t="s">
        <v>347</v>
      </c>
      <c r="G225" s="38"/>
      <c r="H225" s="38"/>
      <c r="I225" s="130"/>
      <c r="J225" s="38"/>
      <c r="K225" s="38"/>
      <c r="L225" s="42"/>
      <c r="M225" s="218"/>
      <c r="N225" s="78"/>
      <c r="O225" s="78"/>
      <c r="P225" s="78"/>
      <c r="Q225" s="78"/>
      <c r="R225" s="78"/>
      <c r="S225" s="78"/>
      <c r="T225" s="79"/>
      <c r="AT225" s="16" t="s">
        <v>184</v>
      </c>
      <c r="AU225" s="16" t="s">
        <v>84</v>
      </c>
    </row>
    <row r="226" s="11" customFormat="1">
      <c r="B226" s="219"/>
      <c r="C226" s="220"/>
      <c r="D226" s="216" t="s">
        <v>188</v>
      </c>
      <c r="E226" s="221" t="s">
        <v>19</v>
      </c>
      <c r="F226" s="222" t="s">
        <v>365</v>
      </c>
      <c r="G226" s="220"/>
      <c r="H226" s="223">
        <v>17</v>
      </c>
      <c r="I226" s="224"/>
      <c r="J226" s="220"/>
      <c r="K226" s="220"/>
      <c r="L226" s="225"/>
      <c r="M226" s="226"/>
      <c r="N226" s="227"/>
      <c r="O226" s="227"/>
      <c r="P226" s="227"/>
      <c r="Q226" s="227"/>
      <c r="R226" s="227"/>
      <c r="S226" s="227"/>
      <c r="T226" s="228"/>
      <c r="AT226" s="229" t="s">
        <v>188</v>
      </c>
      <c r="AU226" s="229" t="s">
        <v>84</v>
      </c>
      <c r="AV226" s="11" t="s">
        <v>84</v>
      </c>
      <c r="AW226" s="11" t="s">
        <v>37</v>
      </c>
      <c r="AX226" s="11" t="s">
        <v>75</v>
      </c>
      <c r="AY226" s="229" t="s">
        <v>176</v>
      </c>
    </row>
    <row r="227" s="11" customFormat="1">
      <c r="B227" s="219"/>
      <c r="C227" s="220"/>
      <c r="D227" s="216" t="s">
        <v>188</v>
      </c>
      <c r="E227" s="221" t="s">
        <v>19</v>
      </c>
      <c r="F227" s="222" t="s">
        <v>366</v>
      </c>
      <c r="G227" s="220"/>
      <c r="H227" s="223">
        <v>13.5</v>
      </c>
      <c r="I227" s="224"/>
      <c r="J227" s="220"/>
      <c r="K227" s="220"/>
      <c r="L227" s="225"/>
      <c r="M227" s="226"/>
      <c r="N227" s="227"/>
      <c r="O227" s="227"/>
      <c r="P227" s="227"/>
      <c r="Q227" s="227"/>
      <c r="R227" s="227"/>
      <c r="S227" s="227"/>
      <c r="T227" s="228"/>
      <c r="AT227" s="229" t="s">
        <v>188</v>
      </c>
      <c r="AU227" s="229" t="s">
        <v>84</v>
      </c>
      <c r="AV227" s="11" t="s">
        <v>84</v>
      </c>
      <c r="AW227" s="11" t="s">
        <v>37</v>
      </c>
      <c r="AX227" s="11" t="s">
        <v>75</v>
      </c>
      <c r="AY227" s="229" t="s">
        <v>176</v>
      </c>
    </row>
    <row r="228" s="11" customFormat="1">
      <c r="B228" s="219"/>
      <c r="C228" s="220"/>
      <c r="D228" s="216" t="s">
        <v>188</v>
      </c>
      <c r="E228" s="221" t="s">
        <v>19</v>
      </c>
      <c r="F228" s="222" t="s">
        <v>367</v>
      </c>
      <c r="G228" s="220"/>
      <c r="H228" s="223">
        <v>20</v>
      </c>
      <c r="I228" s="224"/>
      <c r="J228" s="220"/>
      <c r="K228" s="220"/>
      <c r="L228" s="225"/>
      <c r="M228" s="226"/>
      <c r="N228" s="227"/>
      <c r="O228" s="227"/>
      <c r="P228" s="227"/>
      <c r="Q228" s="227"/>
      <c r="R228" s="227"/>
      <c r="S228" s="227"/>
      <c r="T228" s="228"/>
      <c r="AT228" s="229" t="s">
        <v>188</v>
      </c>
      <c r="AU228" s="229" t="s">
        <v>84</v>
      </c>
      <c r="AV228" s="11" t="s">
        <v>84</v>
      </c>
      <c r="AW228" s="11" t="s">
        <v>37</v>
      </c>
      <c r="AX228" s="11" t="s">
        <v>75</v>
      </c>
      <c r="AY228" s="229" t="s">
        <v>176</v>
      </c>
    </row>
    <row r="229" s="12" customFormat="1">
      <c r="B229" s="230"/>
      <c r="C229" s="231"/>
      <c r="D229" s="216" t="s">
        <v>188</v>
      </c>
      <c r="E229" s="232" t="s">
        <v>19</v>
      </c>
      <c r="F229" s="233" t="s">
        <v>192</v>
      </c>
      <c r="G229" s="231"/>
      <c r="H229" s="234">
        <v>50.5</v>
      </c>
      <c r="I229" s="235"/>
      <c r="J229" s="231"/>
      <c r="K229" s="231"/>
      <c r="L229" s="236"/>
      <c r="M229" s="237"/>
      <c r="N229" s="238"/>
      <c r="O229" s="238"/>
      <c r="P229" s="238"/>
      <c r="Q229" s="238"/>
      <c r="R229" s="238"/>
      <c r="S229" s="238"/>
      <c r="T229" s="239"/>
      <c r="AT229" s="240" t="s">
        <v>188</v>
      </c>
      <c r="AU229" s="240" t="s">
        <v>84</v>
      </c>
      <c r="AV229" s="12" t="s">
        <v>182</v>
      </c>
      <c r="AW229" s="12" t="s">
        <v>37</v>
      </c>
      <c r="AX229" s="12" t="s">
        <v>14</v>
      </c>
      <c r="AY229" s="240" t="s">
        <v>176</v>
      </c>
    </row>
    <row r="230" s="1" customFormat="1" ht="16.5" customHeight="1">
      <c r="B230" s="37"/>
      <c r="C230" s="204" t="s">
        <v>368</v>
      </c>
      <c r="D230" s="204" t="s">
        <v>178</v>
      </c>
      <c r="E230" s="205" t="s">
        <v>369</v>
      </c>
      <c r="F230" s="206" t="s">
        <v>370</v>
      </c>
      <c r="G230" s="207" t="s">
        <v>101</v>
      </c>
      <c r="H230" s="208">
        <v>2341</v>
      </c>
      <c r="I230" s="209"/>
      <c r="J230" s="210">
        <f>ROUND(I230*H230,2)</f>
        <v>0</v>
      </c>
      <c r="K230" s="206" t="s">
        <v>181</v>
      </c>
      <c r="L230" s="42"/>
      <c r="M230" s="211" t="s">
        <v>19</v>
      </c>
      <c r="N230" s="212" t="s">
        <v>46</v>
      </c>
      <c r="O230" s="78"/>
      <c r="P230" s="213">
        <f>O230*H230</f>
        <v>0</v>
      </c>
      <c r="Q230" s="213">
        <v>0</v>
      </c>
      <c r="R230" s="213">
        <f>Q230*H230</f>
        <v>0</v>
      </c>
      <c r="S230" s="213">
        <v>0</v>
      </c>
      <c r="T230" s="214">
        <f>S230*H230</f>
        <v>0</v>
      </c>
      <c r="AR230" s="16" t="s">
        <v>182</v>
      </c>
      <c r="AT230" s="16" t="s">
        <v>178</v>
      </c>
      <c r="AU230" s="16" t="s">
        <v>84</v>
      </c>
      <c r="AY230" s="16" t="s">
        <v>176</v>
      </c>
      <c r="BE230" s="215">
        <f>IF(N230="základní",J230,0)</f>
        <v>0</v>
      </c>
      <c r="BF230" s="215">
        <f>IF(N230="snížená",J230,0)</f>
        <v>0</v>
      </c>
      <c r="BG230" s="215">
        <f>IF(N230="zákl. přenesená",J230,0)</f>
        <v>0</v>
      </c>
      <c r="BH230" s="215">
        <f>IF(N230="sníž. přenesená",J230,0)</f>
        <v>0</v>
      </c>
      <c r="BI230" s="215">
        <f>IF(N230="nulová",J230,0)</f>
        <v>0</v>
      </c>
      <c r="BJ230" s="16" t="s">
        <v>14</v>
      </c>
      <c r="BK230" s="215">
        <f>ROUND(I230*H230,2)</f>
        <v>0</v>
      </c>
      <c r="BL230" s="16" t="s">
        <v>182</v>
      </c>
      <c r="BM230" s="16" t="s">
        <v>371</v>
      </c>
    </row>
    <row r="231" s="1" customFormat="1">
      <c r="B231" s="37"/>
      <c r="C231" s="38"/>
      <c r="D231" s="216" t="s">
        <v>184</v>
      </c>
      <c r="E231" s="38"/>
      <c r="F231" s="217" t="s">
        <v>372</v>
      </c>
      <c r="G231" s="38"/>
      <c r="H231" s="38"/>
      <c r="I231" s="130"/>
      <c r="J231" s="38"/>
      <c r="K231" s="38"/>
      <c r="L231" s="42"/>
      <c r="M231" s="218"/>
      <c r="N231" s="78"/>
      <c r="O231" s="78"/>
      <c r="P231" s="78"/>
      <c r="Q231" s="78"/>
      <c r="R231" s="78"/>
      <c r="S231" s="78"/>
      <c r="T231" s="79"/>
      <c r="AT231" s="16" t="s">
        <v>184</v>
      </c>
      <c r="AU231" s="16" t="s">
        <v>84</v>
      </c>
    </row>
    <row r="232" s="11" customFormat="1">
      <c r="B232" s="219"/>
      <c r="C232" s="220"/>
      <c r="D232" s="216" t="s">
        <v>188</v>
      </c>
      <c r="E232" s="221" t="s">
        <v>19</v>
      </c>
      <c r="F232" s="222" t="s">
        <v>354</v>
      </c>
      <c r="G232" s="220"/>
      <c r="H232" s="223">
        <v>507</v>
      </c>
      <c r="I232" s="224"/>
      <c r="J232" s="220"/>
      <c r="K232" s="220"/>
      <c r="L232" s="225"/>
      <c r="M232" s="226"/>
      <c r="N232" s="227"/>
      <c r="O232" s="227"/>
      <c r="P232" s="227"/>
      <c r="Q232" s="227"/>
      <c r="R232" s="227"/>
      <c r="S232" s="227"/>
      <c r="T232" s="228"/>
      <c r="AT232" s="229" t="s">
        <v>188</v>
      </c>
      <c r="AU232" s="229" t="s">
        <v>84</v>
      </c>
      <c r="AV232" s="11" t="s">
        <v>84</v>
      </c>
      <c r="AW232" s="11" t="s">
        <v>37</v>
      </c>
      <c r="AX232" s="11" t="s">
        <v>75</v>
      </c>
      <c r="AY232" s="229" t="s">
        <v>176</v>
      </c>
    </row>
    <row r="233" s="11" customFormat="1">
      <c r="B233" s="219"/>
      <c r="C233" s="220"/>
      <c r="D233" s="216" t="s">
        <v>188</v>
      </c>
      <c r="E233" s="221" t="s">
        <v>19</v>
      </c>
      <c r="F233" s="222" t="s">
        <v>360</v>
      </c>
      <c r="G233" s="220"/>
      <c r="H233" s="223">
        <v>443</v>
      </c>
      <c r="I233" s="224"/>
      <c r="J233" s="220"/>
      <c r="K233" s="220"/>
      <c r="L233" s="225"/>
      <c r="M233" s="226"/>
      <c r="N233" s="227"/>
      <c r="O233" s="227"/>
      <c r="P233" s="227"/>
      <c r="Q233" s="227"/>
      <c r="R233" s="227"/>
      <c r="S233" s="227"/>
      <c r="T233" s="228"/>
      <c r="AT233" s="229" t="s">
        <v>188</v>
      </c>
      <c r="AU233" s="229" t="s">
        <v>84</v>
      </c>
      <c r="AV233" s="11" t="s">
        <v>84</v>
      </c>
      <c r="AW233" s="11" t="s">
        <v>37</v>
      </c>
      <c r="AX233" s="11" t="s">
        <v>75</v>
      </c>
      <c r="AY233" s="229" t="s">
        <v>176</v>
      </c>
    </row>
    <row r="234" s="11" customFormat="1">
      <c r="B234" s="219"/>
      <c r="C234" s="220"/>
      <c r="D234" s="216" t="s">
        <v>188</v>
      </c>
      <c r="E234" s="221" t="s">
        <v>19</v>
      </c>
      <c r="F234" s="222" t="s">
        <v>355</v>
      </c>
      <c r="G234" s="220"/>
      <c r="H234" s="223">
        <v>343</v>
      </c>
      <c r="I234" s="224"/>
      <c r="J234" s="220"/>
      <c r="K234" s="220"/>
      <c r="L234" s="225"/>
      <c r="M234" s="226"/>
      <c r="N234" s="227"/>
      <c r="O234" s="227"/>
      <c r="P234" s="227"/>
      <c r="Q234" s="227"/>
      <c r="R234" s="227"/>
      <c r="S234" s="227"/>
      <c r="T234" s="228"/>
      <c r="AT234" s="229" t="s">
        <v>188</v>
      </c>
      <c r="AU234" s="229" t="s">
        <v>84</v>
      </c>
      <c r="AV234" s="11" t="s">
        <v>84</v>
      </c>
      <c r="AW234" s="11" t="s">
        <v>37</v>
      </c>
      <c r="AX234" s="11" t="s">
        <v>75</v>
      </c>
      <c r="AY234" s="229" t="s">
        <v>176</v>
      </c>
    </row>
    <row r="235" s="11" customFormat="1">
      <c r="B235" s="219"/>
      <c r="C235" s="220"/>
      <c r="D235" s="216" t="s">
        <v>188</v>
      </c>
      <c r="E235" s="221" t="s">
        <v>19</v>
      </c>
      <c r="F235" s="222" t="s">
        <v>348</v>
      </c>
      <c r="G235" s="220"/>
      <c r="H235" s="223">
        <v>950</v>
      </c>
      <c r="I235" s="224"/>
      <c r="J235" s="220"/>
      <c r="K235" s="220"/>
      <c r="L235" s="225"/>
      <c r="M235" s="226"/>
      <c r="N235" s="227"/>
      <c r="O235" s="227"/>
      <c r="P235" s="227"/>
      <c r="Q235" s="227"/>
      <c r="R235" s="227"/>
      <c r="S235" s="227"/>
      <c r="T235" s="228"/>
      <c r="AT235" s="229" t="s">
        <v>188</v>
      </c>
      <c r="AU235" s="229" t="s">
        <v>84</v>
      </c>
      <c r="AV235" s="11" t="s">
        <v>84</v>
      </c>
      <c r="AW235" s="11" t="s">
        <v>37</v>
      </c>
      <c r="AX235" s="11" t="s">
        <v>75</v>
      </c>
      <c r="AY235" s="229" t="s">
        <v>176</v>
      </c>
    </row>
    <row r="236" s="11" customFormat="1">
      <c r="B236" s="219"/>
      <c r="C236" s="220"/>
      <c r="D236" s="216" t="s">
        <v>188</v>
      </c>
      <c r="E236" s="221" t="s">
        <v>19</v>
      </c>
      <c r="F236" s="222" t="s">
        <v>349</v>
      </c>
      <c r="G236" s="220"/>
      <c r="H236" s="223">
        <v>98</v>
      </c>
      <c r="I236" s="224"/>
      <c r="J236" s="220"/>
      <c r="K236" s="220"/>
      <c r="L236" s="225"/>
      <c r="M236" s="226"/>
      <c r="N236" s="227"/>
      <c r="O236" s="227"/>
      <c r="P236" s="227"/>
      <c r="Q236" s="227"/>
      <c r="R236" s="227"/>
      <c r="S236" s="227"/>
      <c r="T236" s="228"/>
      <c r="AT236" s="229" t="s">
        <v>188</v>
      </c>
      <c r="AU236" s="229" t="s">
        <v>84</v>
      </c>
      <c r="AV236" s="11" t="s">
        <v>84</v>
      </c>
      <c r="AW236" s="11" t="s">
        <v>37</v>
      </c>
      <c r="AX236" s="11" t="s">
        <v>75</v>
      </c>
      <c r="AY236" s="229" t="s">
        <v>176</v>
      </c>
    </row>
    <row r="237" s="12" customFormat="1">
      <c r="B237" s="230"/>
      <c r="C237" s="231"/>
      <c r="D237" s="216" t="s">
        <v>188</v>
      </c>
      <c r="E237" s="232" t="s">
        <v>19</v>
      </c>
      <c r="F237" s="233" t="s">
        <v>192</v>
      </c>
      <c r="G237" s="231"/>
      <c r="H237" s="234">
        <v>2341</v>
      </c>
      <c r="I237" s="235"/>
      <c r="J237" s="231"/>
      <c r="K237" s="231"/>
      <c r="L237" s="236"/>
      <c r="M237" s="237"/>
      <c r="N237" s="238"/>
      <c r="O237" s="238"/>
      <c r="P237" s="238"/>
      <c r="Q237" s="238"/>
      <c r="R237" s="238"/>
      <c r="S237" s="238"/>
      <c r="T237" s="239"/>
      <c r="AT237" s="240" t="s">
        <v>188</v>
      </c>
      <c r="AU237" s="240" t="s">
        <v>84</v>
      </c>
      <c r="AV237" s="12" t="s">
        <v>182</v>
      </c>
      <c r="AW237" s="12" t="s">
        <v>37</v>
      </c>
      <c r="AX237" s="12" t="s">
        <v>14</v>
      </c>
      <c r="AY237" s="240" t="s">
        <v>176</v>
      </c>
    </row>
    <row r="238" s="1" customFormat="1" ht="16.5" customHeight="1">
      <c r="B238" s="37"/>
      <c r="C238" s="204" t="s">
        <v>373</v>
      </c>
      <c r="D238" s="204" t="s">
        <v>178</v>
      </c>
      <c r="E238" s="205" t="s">
        <v>374</v>
      </c>
      <c r="F238" s="206" t="s">
        <v>375</v>
      </c>
      <c r="G238" s="207" t="s">
        <v>93</v>
      </c>
      <c r="H238" s="208">
        <v>50.5</v>
      </c>
      <c r="I238" s="209"/>
      <c r="J238" s="210">
        <f>ROUND(I238*H238,2)</f>
        <v>0</v>
      </c>
      <c r="K238" s="206" t="s">
        <v>181</v>
      </c>
      <c r="L238" s="42"/>
      <c r="M238" s="211" t="s">
        <v>19</v>
      </c>
      <c r="N238" s="212" t="s">
        <v>46</v>
      </c>
      <c r="O238" s="78"/>
      <c r="P238" s="213">
        <f>O238*H238</f>
        <v>0</v>
      </c>
      <c r="Q238" s="213">
        <v>1.0000000000000001E-05</v>
      </c>
      <c r="R238" s="213">
        <f>Q238*H238</f>
        <v>0.00050500000000000002</v>
      </c>
      <c r="S238" s="213">
        <v>0</v>
      </c>
      <c r="T238" s="214">
        <f>S238*H238</f>
        <v>0</v>
      </c>
      <c r="AR238" s="16" t="s">
        <v>182</v>
      </c>
      <c r="AT238" s="16" t="s">
        <v>178</v>
      </c>
      <c r="AU238" s="16" t="s">
        <v>84</v>
      </c>
      <c r="AY238" s="16" t="s">
        <v>176</v>
      </c>
      <c r="BE238" s="215">
        <f>IF(N238="základní",J238,0)</f>
        <v>0</v>
      </c>
      <c r="BF238" s="215">
        <f>IF(N238="snížená",J238,0)</f>
        <v>0</v>
      </c>
      <c r="BG238" s="215">
        <f>IF(N238="zákl. přenesená",J238,0)</f>
        <v>0</v>
      </c>
      <c r="BH238" s="215">
        <f>IF(N238="sníž. přenesená",J238,0)</f>
        <v>0</v>
      </c>
      <c r="BI238" s="215">
        <f>IF(N238="nulová",J238,0)</f>
        <v>0</v>
      </c>
      <c r="BJ238" s="16" t="s">
        <v>14</v>
      </c>
      <c r="BK238" s="215">
        <f>ROUND(I238*H238,2)</f>
        <v>0</v>
      </c>
      <c r="BL238" s="16" t="s">
        <v>182</v>
      </c>
      <c r="BM238" s="16" t="s">
        <v>376</v>
      </c>
    </row>
    <row r="239" s="1" customFormat="1">
      <c r="B239" s="37"/>
      <c r="C239" s="38"/>
      <c r="D239" s="216" t="s">
        <v>184</v>
      </c>
      <c r="E239" s="38"/>
      <c r="F239" s="217" t="s">
        <v>372</v>
      </c>
      <c r="G239" s="38"/>
      <c r="H239" s="38"/>
      <c r="I239" s="130"/>
      <c r="J239" s="38"/>
      <c r="K239" s="38"/>
      <c r="L239" s="42"/>
      <c r="M239" s="218"/>
      <c r="N239" s="78"/>
      <c r="O239" s="78"/>
      <c r="P239" s="78"/>
      <c r="Q239" s="78"/>
      <c r="R239" s="78"/>
      <c r="S239" s="78"/>
      <c r="T239" s="79"/>
      <c r="AT239" s="16" t="s">
        <v>184</v>
      </c>
      <c r="AU239" s="16" t="s">
        <v>84</v>
      </c>
    </row>
    <row r="240" s="11" customFormat="1">
      <c r="B240" s="219"/>
      <c r="C240" s="220"/>
      <c r="D240" s="216" t="s">
        <v>188</v>
      </c>
      <c r="E240" s="221" t="s">
        <v>19</v>
      </c>
      <c r="F240" s="222" t="s">
        <v>365</v>
      </c>
      <c r="G240" s="220"/>
      <c r="H240" s="223">
        <v>17</v>
      </c>
      <c r="I240" s="224"/>
      <c r="J240" s="220"/>
      <c r="K240" s="220"/>
      <c r="L240" s="225"/>
      <c r="M240" s="226"/>
      <c r="N240" s="227"/>
      <c r="O240" s="227"/>
      <c r="P240" s="227"/>
      <c r="Q240" s="227"/>
      <c r="R240" s="227"/>
      <c r="S240" s="227"/>
      <c r="T240" s="228"/>
      <c r="AT240" s="229" t="s">
        <v>188</v>
      </c>
      <c r="AU240" s="229" t="s">
        <v>84</v>
      </c>
      <c r="AV240" s="11" t="s">
        <v>84</v>
      </c>
      <c r="AW240" s="11" t="s">
        <v>37</v>
      </c>
      <c r="AX240" s="11" t="s">
        <v>75</v>
      </c>
      <c r="AY240" s="229" t="s">
        <v>176</v>
      </c>
    </row>
    <row r="241" s="11" customFormat="1">
      <c r="B241" s="219"/>
      <c r="C241" s="220"/>
      <c r="D241" s="216" t="s">
        <v>188</v>
      </c>
      <c r="E241" s="221" t="s">
        <v>19</v>
      </c>
      <c r="F241" s="222" t="s">
        <v>366</v>
      </c>
      <c r="G241" s="220"/>
      <c r="H241" s="223">
        <v>13.5</v>
      </c>
      <c r="I241" s="224"/>
      <c r="J241" s="220"/>
      <c r="K241" s="220"/>
      <c r="L241" s="225"/>
      <c r="M241" s="226"/>
      <c r="N241" s="227"/>
      <c r="O241" s="227"/>
      <c r="P241" s="227"/>
      <c r="Q241" s="227"/>
      <c r="R241" s="227"/>
      <c r="S241" s="227"/>
      <c r="T241" s="228"/>
      <c r="AT241" s="229" t="s">
        <v>188</v>
      </c>
      <c r="AU241" s="229" t="s">
        <v>84</v>
      </c>
      <c r="AV241" s="11" t="s">
        <v>84</v>
      </c>
      <c r="AW241" s="11" t="s">
        <v>37</v>
      </c>
      <c r="AX241" s="11" t="s">
        <v>75</v>
      </c>
      <c r="AY241" s="229" t="s">
        <v>176</v>
      </c>
    </row>
    <row r="242" s="11" customFormat="1">
      <c r="B242" s="219"/>
      <c r="C242" s="220"/>
      <c r="D242" s="216" t="s">
        <v>188</v>
      </c>
      <c r="E242" s="221" t="s">
        <v>19</v>
      </c>
      <c r="F242" s="222" t="s">
        <v>367</v>
      </c>
      <c r="G242" s="220"/>
      <c r="H242" s="223">
        <v>20</v>
      </c>
      <c r="I242" s="224"/>
      <c r="J242" s="220"/>
      <c r="K242" s="220"/>
      <c r="L242" s="225"/>
      <c r="M242" s="226"/>
      <c r="N242" s="227"/>
      <c r="O242" s="227"/>
      <c r="P242" s="227"/>
      <c r="Q242" s="227"/>
      <c r="R242" s="227"/>
      <c r="S242" s="227"/>
      <c r="T242" s="228"/>
      <c r="AT242" s="229" t="s">
        <v>188</v>
      </c>
      <c r="AU242" s="229" t="s">
        <v>84</v>
      </c>
      <c r="AV242" s="11" t="s">
        <v>84</v>
      </c>
      <c r="AW242" s="11" t="s">
        <v>37</v>
      </c>
      <c r="AX242" s="11" t="s">
        <v>75</v>
      </c>
      <c r="AY242" s="229" t="s">
        <v>176</v>
      </c>
    </row>
    <row r="243" s="12" customFormat="1">
      <c r="B243" s="230"/>
      <c r="C243" s="231"/>
      <c r="D243" s="216" t="s">
        <v>188</v>
      </c>
      <c r="E243" s="232" t="s">
        <v>19</v>
      </c>
      <c r="F243" s="233" t="s">
        <v>192</v>
      </c>
      <c r="G243" s="231"/>
      <c r="H243" s="234">
        <v>50.5</v>
      </c>
      <c r="I243" s="235"/>
      <c r="J243" s="231"/>
      <c r="K243" s="231"/>
      <c r="L243" s="236"/>
      <c r="M243" s="237"/>
      <c r="N243" s="238"/>
      <c r="O243" s="238"/>
      <c r="P243" s="238"/>
      <c r="Q243" s="238"/>
      <c r="R243" s="238"/>
      <c r="S243" s="238"/>
      <c r="T243" s="239"/>
      <c r="AT243" s="240" t="s">
        <v>188</v>
      </c>
      <c r="AU243" s="240" t="s">
        <v>84</v>
      </c>
      <c r="AV243" s="12" t="s">
        <v>182</v>
      </c>
      <c r="AW243" s="12" t="s">
        <v>37</v>
      </c>
      <c r="AX243" s="12" t="s">
        <v>14</v>
      </c>
      <c r="AY243" s="240" t="s">
        <v>176</v>
      </c>
    </row>
    <row r="244" s="1" customFormat="1" ht="22.5" customHeight="1">
      <c r="B244" s="37"/>
      <c r="C244" s="204" t="s">
        <v>377</v>
      </c>
      <c r="D244" s="204" t="s">
        <v>178</v>
      </c>
      <c r="E244" s="205" t="s">
        <v>378</v>
      </c>
      <c r="F244" s="206" t="s">
        <v>379</v>
      </c>
      <c r="G244" s="207" t="s">
        <v>101</v>
      </c>
      <c r="H244" s="208">
        <v>212</v>
      </c>
      <c r="I244" s="209"/>
      <c r="J244" s="210">
        <f>ROUND(I244*H244,2)</f>
        <v>0</v>
      </c>
      <c r="K244" s="206" t="s">
        <v>181</v>
      </c>
      <c r="L244" s="42"/>
      <c r="M244" s="211" t="s">
        <v>19</v>
      </c>
      <c r="N244" s="212" t="s">
        <v>46</v>
      </c>
      <c r="O244" s="78"/>
      <c r="P244" s="213">
        <f>O244*H244</f>
        <v>0</v>
      </c>
      <c r="Q244" s="213">
        <v>0.15540000000000001</v>
      </c>
      <c r="R244" s="213">
        <f>Q244*H244</f>
        <v>32.944800000000001</v>
      </c>
      <c r="S244" s="213">
        <v>0</v>
      </c>
      <c r="T244" s="214">
        <f>S244*H244</f>
        <v>0</v>
      </c>
      <c r="AR244" s="16" t="s">
        <v>182</v>
      </c>
      <c r="AT244" s="16" t="s">
        <v>178</v>
      </c>
      <c r="AU244" s="16" t="s">
        <v>84</v>
      </c>
      <c r="AY244" s="16" t="s">
        <v>176</v>
      </c>
      <c r="BE244" s="215">
        <f>IF(N244="základní",J244,0)</f>
        <v>0</v>
      </c>
      <c r="BF244" s="215">
        <f>IF(N244="snížená",J244,0)</f>
        <v>0</v>
      </c>
      <c r="BG244" s="215">
        <f>IF(N244="zákl. přenesená",J244,0)</f>
        <v>0</v>
      </c>
      <c r="BH244" s="215">
        <f>IF(N244="sníž. přenesená",J244,0)</f>
        <v>0</v>
      </c>
      <c r="BI244" s="215">
        <f>IF(N244="nulová",J244,0)</f>
        <v>0</v>
      </c>
      <c r="BJ244" s="16" t="s">
        <v>14</v>
      </c>
      <c r="BK244" s="215">
        <f>ROUND(I244*H244,2)</f>
        <v>0</v>
      </c>
      <c r="BL244" s="16" t="s">
        <v>182</v>
      </c>
      <c r="BM244" s="16" t="s">
        <v>380</v>
      </c>
    </row>
    <row r="245" s="1" customFormat="1">
      <c r="B245" s="37"/>
      <c r="C245" s="38"/>
      <c r="D245" s="216" t="s">
        <v>184</v>
      </c>
      <c r="E245" s="38"/>
      <c r="F245" s="217" t="s">
        <v>381</v>
      </c>
      <c r="G245" s="38"/>
      <c r="H245" s="38"/>
      <c r="I245" s="130"/>
      <c r="J245" s="38"/>
      <c r="K245" s="38"/>
      <c r="L245" s="42"/>
      <c r="M245" s="218"/>
      <c r="N245" s="78"/>
      <c r="O245" s="78"/>
      <c r="P245" s="78"/>
      <c r="Q245" s="78"/>
      <c r="R245" s="78"/>
      <c r="S245" s="78"/>
      <c r="T245" s="79"/>
      <c r="AT245" s="16" t="s">
        <v>184</v>
      </c>
      <c r="AU245" s="16" t="s">
        <v>84</v>
      </c>
    </row>
    <row r="246" s="11" customFormat="1">
      <c r="B246" s="219"/>
      <c r="C246" s="220"/>
      <c r="D246" s="216" t="s">
        <v>188</v>
      </c>
      <c r="E246" s="221" t="s">
        <v>19</v>
      </c>
      <c r="F246" s="222" t="s">
        <v>147</v>
      </c>
      <c r="G246" s="220"/>
      <c r="H246" s="223">
        <v>212</v>
      </c>
      <c r="I246" s="224"/>
      <c r="J246" s="220"/>
      <c r="K246" s="220"/>
      <c r="L246" s="225"/>
      <c r="M246" s="226"/>
      <c r="N246" s="227"/>
      <c r="O246" s="227"/>
      <c r="P246" s="227"/>
      <c r="Q246" s="227"/>
      <c r="R246" s="227"/>
      <c r="S246" s="227"/>
      <c r="T246" s="228"/>
      <c r="AT246" s="229" t="s">
        <v>188</v>
      </c>
      <c r="AU246" s="229" t="s">
        <v>84</v>
      </c>
      <c r="AV246" s="11" t="s">
        <v>84</v>
      </c>
      <c r="AW246" s="11" t="s">
        <v>37</v>
      </c>
      <c r="AX246" s="11" t="s">
        <v>75</v>
      </c>
      <c r="AY246" s="229" t="s">
        <v>176</v>
      </c>
    </row>
    <row r="247" s="12" customFormat="1">
      <c r="B247" s="230"/>
      <c r="C247" s="231"/>
      <c r="D247" s="216" t="s">
        <v>188</v>
      </c>
      <c r="E247" s="232" t="s">
        <v>19</v>
      </c>
      <c r="F247" s="233" t="s">
        <v>192</v>
      </c>
      <c r="G247" s="231"/>
      <c r="H247" s="234">
        <v>212</v>
      </c>
      <c r="I247" s="235"/>
      <c r="J247" s="231"/>
      <c r="K247" s="231"/>
      <c r="L247" s="236"/>
      <c r="M247" s="237"/>
      <c r="N247" s="238"/>
      <c r="O247" s="238"/>
      <c r="P247" s="238"/>
      <c r="Q247" s="238"/>
      <c r="R247" s="238"/>
      <c r="S247" s="238"/>
      <c r="T247" s="239"/>
      <c r="AT247" s="240" t="s">
        <v>188</v>
      </c>
      <c r="AU247" s="240" t="s">
        <v>84</v>
      </c>
      <c r="AV247" s="12" t="s">
        <v>182</v>
      </c>
      <c r="AW247" s="12" t="s">
        <v>37</v>
      </c>
      <c r="AX247" s="12" t="s">
        <v>14</v>
      </c>
      <c r="AY247" s="240" t="s">
        <v>176</v>
      </c>
    </row>
    <row r="248" s="1" customFormat="1" ht="16.5" customHeight="1">
      <c r="B248" s="37"/>
      <c r="C248" s="251" t="s">
        <v>382</v>
      </c>
      <c r="D248" s="251" t="s">
        <v>383</v>
      </c>
      <c r="E248" s="252" t="s">
        <v>384</v>
      </c>
      <c r="F248" s="253" t="s">
        <v>385</v>
      </c>
      <c r="G248" s="254" t="s">
        <v>101</v>
      </c>
      <c r="H248" s="255">
        <v>212</v>
      </c>
      <c r="I248" s="256"/>
      <c r="J248" s="257">
        <f>ROUND(I248*H248,2)</f>
        <v>0</v>
      </c>
      <c r="K248" s="253" t="s">
        <v>19</v>
      </c>
      <c r="L248" s="258"/>
      <c r="M248" s="259" t="s">
        <v>19</v>
      </c>
      <c r="N248" s="260" t="s">
        <v>46</v>
      </c>
      <c r="O248" s="78"/>
      <c r="P248" s="213">
        <f>O248*H248</f>
        <v>0</v>
      </c>
      <c r="Q248" s="213">
        <v>0.081000000000000003</v>
      </c>
      <c r="R248" s="213">
        <f>Q248*H248</f>
        <v>17.172000000000001</v>
      </c>
      <c r="S248" s="213">
        <v>0</v>
      </c>
      <c r="T248" s="214">
        <f>S248*H248</f>
        <v>0</v>
      </c>
      <c r="AR248" s="16" t="s">
        <v>231</v>
      </c>
      <c r="AT248" s="16" t="s">
        <v>383</v>
      </c>
      <c r="AU248" s="16" t="s">
        <v>84</v>
      </c>
      <c r="AY248" s="16" t="s">
        <v>176</v>
      </c>
      <c r="BE248" s="215">
        <f>IF(N248="základní",J248,0)</f>
        <v>0</v>
      </c>
      <c r="BF248" s="215">
        <f>IF(N248="snížená",J248,0)</f>
        <v>0</v>
      </c>
      <c r="BG248" s="215">
        <f>IF(N248="zákl. přenesená",J248,0)</f>
        <v>0</v>
      </c>
      <c r="BH248" s="215">
        <f>IF(N248="sníž. přenesená",J248,0)</f>
        <v>0</v>
      </c>
      <c r="BI248" s="215">
        <f>IF(N248="nulová",J248,0)</f>
        <v>0</v>
      </c>
      <c r="BJ248" s="16" t="s">
        <v>14</v>
      </c>
      <c r="BK248" s="215">
        <f>ROUND(I248*H248,2)</f>
        <v>0</v>
      </c>
      <c r="BL248" s="16" t="s">
        <v>182</v>
      </c>
      <c r="BM248" s="16" t="s">
        <v>386</v>
      </c>
    </row>
    <row r="249" s="1" customFormat="1" ht="16.5" customHeight="1">
      <c r="B249" s="37"/>
      <c r="C249" s="204" t="s">
        <v>387</v>
      </c>
      <c r="D249" s="204" t="s">
        <v>178</v>
      </c>
      <c r="E249" s="205" t="s">
        <v>388</v>
      </c>
      <c r="F249" s="206" t="s">
        <v>389</v>
      </c>
      <c r="G249" s="207" t="s">
        <v>136</v>
      </c>
      <c r="H249" s="208">
        <v>19.079999999999998</v>
      </c>
      <c r="I249" s="209"/>
      <c r="J249" s="210">
        <f>ROUND(I249*H249,2)</f>
        <v>0</v>
      </c>
      <c r="K249" s="206" t="s">
        <v>181</v>
      </c>
      <c r="L249" s="42"/>
      <c r="M249" s="211" t="s">
        <v>19</v>
      </c>
      <c r="N249" s="212" t="s">
        <v>46</v>
      </c>
      <c r="O249" s="78"/>
      <c r="P249" s="213">
        <f>O249*H249</f>
        <v>0</v>
      </c>
      <c r="Q249" s="213">
        <v>2.2563399999999998</v>
      </c>
      <c r="R249" s="213">
        <f>Q249*H249</f>
        <v>43.050967199999995</v>
      </c>
      <c r="S249" s="213">
        <v>0</v>
      </c>
      <c r="T249" s="214">
        <f>S249*H249</f>
        <v>0</v>
      </c>
      <c r="AR249" s="16" t="s">
        <v>182</v>
      </c>
      <c r="AT249" s="16" t="s">
        <v>178</v>
      </c>
      <c r="AU249" s="16" t="s">
        <v>84</v>
      </c>
      <c r="AY249" s="16" t="s">
        <v>176</v>
      </c>
      <c r="BE249" s="215">
        <f>IF(N249="základní",J249,0)</f>
        <v>0</v>
      </c>
      <c r="BF249" s="215">
        <f>IF(N249="snížená",J249,0)</f>
        <v>0</v>
      </c>
      <c r="BG249" s="215">
        <f>IF(N249="zákl. přenesená",J249,0)</f>
        <v>0</v>
      </c>
      <c r="BH249" s="215">
        <f>IF(N249="sníž. přenesená",J249,0)</f>
        <v>0</v>
      </c>
      <c r="BI249" s="215">
        <f>IF(N249="nulová",J249,0)</f>
        <v>0</v>
      </c>
      <c r="BJ249" s="16" t="s">
        <v>14</v>
      </c>
      <c r="BK249" s="215">
        <f>ROUND(I249*H249,2)</f>
        <v>0</v>
      </c>
      <c r="BL249" s="16" t="s">
        <v>182</v>
      </c>
      <c r="BM249" s="16" t="s">
        <v>390</v>
      </c>
    </row>
    <row r="250" s="11" customFormat="1">
      <c r="B250" s="219"/>
      <c r="C250" s="220"/>
      <c r="D250" s="216" t="s">
        <v>188</v>
      </c>
      <c r="E250" s="221" t="s">
        <v>19</v>
      </c>
      <c r="F250" s="222" t="s">
        <v>391</v>
      </c>
      <c r="G250" s="220"/>
      <c r="H250" s="223">
        <v>19.079999999999998</v>
      </c>
      <c r="I250" s="224"/>
      <c r="J250" s="220"/>
      <c r="K250" s="220"/>
      <c r="L250" s="225"/>
      <c r="M250" s="226"/>
      <c r="N250" s="227"/>
      <c r="O250" s="227"/>
      <c r="P250" s="227"/>
      <c r="Q250" s="227"/>
      <c r="R250" s="227"/>
      <c r="S250" s="227"/>
      <c r="T250" s="228"/>
      <c r="AT250" s="229" t="s">
        <v>188</v>
      </c>
      <c r="AU250" s="229" t="s">
        <v>84</v>
      </c>
      <c r="AV250" s="11" t="s">
        <v>84</v>
      </c>
      <c r="AW250" s="11" t="s">
        <v>37</v>
      </c>
      <c r="AX250" s="11" t="s">
        <v>75</v>
      </c>
      <c r="AY250" s="229" t="s">
        <v>176</v>
      </c>
    </row>
    <row r="251" s="12" customFormat="1">
      <c r="B251" s="230"/>
      <c r="C251" s="231"/>
      <c r="D251" s="216" t="s">
        <v>188</v>
      </c>
      <c r="E251" s="232" t="s">
        <v>19</v>
      </c>
      <c r="F251" s="233" t="s">
        <v>192</v>
      </c>
      <c r="G251" s="231"/>
      <c r="H251" s="234">
        <v>19.079999999999998</v>
      </c>
      <c r="I251" s="235"/>
      <c r="J251" s="231"/>
      <c r="K251" s="231"/>
      <c r="L251" s="236"/>
      <c r="M251" s="237"/>
      <c r="N251" s="238"/>
      <c r="O251" s="238"/>
      <c r="P251" s="238"/>
      <c r="Q251" s="238"/>
      <c r="R251" s="238"/>
      <c r="S251" s="238"/>
      <c r="T251" s="239"/>
      <c r="AT251" s="240" t="s">
        <v>188</v>
      </c>
      <c r="AU251" s="240" t="s">
        <v>84</v>
      </c>
      <c r="AV251" s="12" t="s">
        <v>182</v>
      </c>
      <c r="AW251" s="12" t="s">
        <v>37</v>
      </c>
      <c r="AX251" s="12" t="s">
        <v>14</v>
      </c>
      <c r="AY251" s="240" t="s">
        <v>176</v>
      </c>
    </row>
    <row r="252" s="1" customFormat="1" ht="22.5" customHeight="1">
      <c r="B252" s="37"/>
      <c r="C252" s="204" t="s">
        <v>392</v>
      </c>
      <c r="D252" s="204" t="s">
        <v>178</v>
      </c>
      <c r="E252" s="205" t="s">
        <v>393</v>
      </c>
      <c r="F252" s="206" t="s">
        <v>394</v>
      </c>
      <c r="G252" s="207" t="s">
        <v>101</v>
      </c>
      <c r="H252" s="208">
        <v>536.89999999999998</v>
      </c>
      <c r="I252" s="209"/>
      <c r="J252" s="210">
        <f>ROUND(I252*H252,2)</f>
        <v>0</v>
      </c>
      <c r="K252" s="206" t="s">
        <v>181</v>
      </c>
      <c r="L252" s="42"/>
      <c r="M252" s="211" t="s">
        <v>19</v>
      </c>
      <c r="N252" s="212" t="s">
        <v>46</v>
      </c>
      <c r="O252" s="78"/>
      <c r="P252" s="213">
        <f>O252*H252</f>
        <v>0</v>
      </c>
      <c r="Q252" s="213">
        <v>0</v>
      </c>
      <c r="R252" s="213">
        <f>Q252*H252</f>
        <v>0</v>
      </c>
      <c r="S252" s="213">
        <v>0</v>
      </c>
      <c r="T252" s="214">
        <f>S252*H252</f>
        <v>0</v>
      </c>
      <c r="AR252" s="16" t="s">
        <v>182</v>
      </c>
      <c r="AT252" s="16" t="s">
        <v>178</v>
      </c>
      <c r="AU252" s="16" t="s">
        <v>84</v>
      </c>
      <c r="AY252" s="16" t="s">
        <v>176</v>
      </c>
      <c r="BE252" s="215">
        <f>IF(N252="základní",J252,0)</f>
        <v>0</v>
      </c>
      <c r="BF252" s="215">
        <f>IF(N252="snížená",J252,0)</f>
        <v>0</v>
      </c>
      <c r="BG252" s="215">
        <f>IF(N252="zákl. přenesená",J252,0)</f>
        <v>0</v>
      </c>
      <c r="BH252" s="215">
        <f>IF(N252="sníž. přenesená",J252,0)</f>
        <v>0</v>
      </c>
      <c r="BI252" s="215">
        <f>IF(N252="nulová",J252,0)</f>
        <v>0</v>
      </c>
      <c r="BJ252" s="16" t="s">
        <v>14</v>
      </c>
      <c r="BK252" s="215">
        <f>ROUND(I252*H252,2)</f>
        <v>0</v>
      </c>
      <c r="BL252" s="16" t="s">
        <v>182</v>
      </c>
      <c r="BM252" s="16" t="s">
        <v>395</v>
      </c>
    </row>
    <row r="253" s="1" customFormat="1">
      <c r="B253" s="37"/>
      <c r="C253" s="38"/>
      <c r="D253" s="216" t="s">
        <v>184</v>
      </c>
      <c r="E253" s="38"/>
      <c r="F253" s="217" t="s">
        <v>396</v>
      </c>
      <c r="G253" s="38"/>
      <c r="H253" s="38"/>
      <c r="I253" s="130"/>
      <c r="J253" s="38"/>
      <c r="K253" s="38"/>
      <c r="L253" s="42"/>
      <c r="M253" s="218"/>
      <c r="N253" s="78"/>
      <c r="O253" s="78"/>
      <c r="P253" s="78"/>
      <c r="Q253" s="78"/>
      <c r="R253" s="78"/>
      <c r="S253" s="78"/>
      <c r="T253" s="79"/>
      <c r="AT253" s="16" t="s">
        <v>184</v>
      </c>
      <c r="AU253" s="16" t="s">
        <v>84</v>
      </c>
    </row>
    <row r="254" s="13" customFormat="1">
      <c r="B254" s="241"/>
      <c r="C254" s="242"/>
      <c r="D254" s="216" t="s">
        <v>188</v>
      </c>
      <c r="E254" s="243" t="s">
        <v>19</v>
      </c>
      <c r="F254" s="244" t="s">
        <v>397</v>
      </c>
      <c r="G254" s="242"/>
      <c r="H254" s="243" t="s">
        <v>19</v>
      </c>
      <c r="I254" s="245"/>
      <c r="J254" s="242"/>
      <c r="K254" s="242"/>
      <c r="L254" s="246"/>
      <c r="M254" s="247"/>
      <c r="N254" s="248"/>
      <c r="O254" s="248"/>
      <c r="P254" s="248"/>
      <c r="Q254" s="248"/>
      <c r="R254" s="248"/>
      <c r="S254" s="248"/>
      <c r="T254" s="249"/>
      <c r="AT254" s="250" t="s">
        <v>188</v>
      </c>
      <c r="AU254" s="250" t="s">
        <v>84</v>
      </c>
      <c r="AV254" s="13" t="s">
        <v>14</v>
      </c>
      <c r="AW254" s="13" t="s">
        <v>37</v>
      </c>
      <c r="AX254" s="13" t="s">
        <v>75</v>
      </c>
      <c r="AY254" s="250" t="s">
        <v>176</v>
      </c>
    </row>
    <row r="255" s="11" customFormat="1">
      <c r="B255" s="219"/>
      <c r="C255" s="220"/>
      <c r="D255" s="216" t="s">
        <v>188</v>
      </c>
      <c r="E255" s="221" t="s">
        <v>19</v>
      </c>
      <c r="F255" s="222" t="s">
        <v>398</v>
      </c>
      <c r="G255" s="220"/>
      <c r="H255" s="223">
        <v>356.30000000000001</v>
      </c>
      <c r="I255" s="224"/>
      <c r="J255" s="220"/>
      <c r="K255" s="220"/>
      <c r="L255" s="225"/>
      <c r="M255" s="226"/>
      <c r="N255" s="227"/>
      <c r="O255" s="227"/>
      <c r="P255" s="227"/>
      <c r="Q255" s="227"/>
      <c r="R255" s="227"/>
      <c r="S255" s="227"/>
      <c r="T255" s="228"/>
      <c r="AT255" s="229" t="s">
        <v>188</v>
      </c>
      <c r="AU255" s="229" t="s">
        <v>84</v>
      </c>
      <c r="AV255" s="11" t="s">
        <v>84</v>
      </c>
      <c r="AW255" s="11" t="s">
        <v>37</v>
      </c>
      <c r="AX255" s="11" t="s">
        <v>75</v>
      </c>
      <c r="AY255" s="229" t="s">
        <v>176</v>
      </c>
    </row>
    <row r="256" s="11" customFormat="1">
      <c r="B256" s="219"/>
      <c r="C256" s="220"/>
      <c r="D256" s="216" t="s">
        <v>188</v>
      </c>
      <c r="E256" s="221" t="s">
        <v>19</v>
      </c>
      <c r="F256" s="222" t="s">
        <v>399</v>
      </c>
      <c r="G256" s="220"/>
      <c r="H256" s="223">
        <v>180.59999999999999</v>
      </c>
      <c r="I256" s="224"/>
      <c r="J256" s="220"/>
      <c r="K256" s="220"/>
      <c r="L256" s="225"/>
      <c r="M256" s="226"/>
      <c r="N256" s="227"/>
      <c r="O256" s="227"/>
      <c r="P256" s="227"/>
      <c r="Q256" s="227"/>
      <c r="R256" s="227"/>
      <c r="S256" s="227"/>
      <c r="T256" s="228"/>
      <c r="AT256" s="229" t="s">
        <v>188</v>
      </c>
      <c r="AU256" s="229" t="s">
        <v>84</v>
      </c>
      <c r="AV256" s="11" t="s">
        <v>84</v>
      </c>
      <c r="AW256" s="11" t="s">
        <v>37</v>
      </c>
      <c r="AX256" s="11" t="s">
        <v>75</v>
      </c>
      <c r="AY256" s="229" t="s">
        <v>176</v>
      </c>
    </row>
    <row r="257" s="12" customFormat="1">
      <c r="B257" s="230"/>
      <c r="C257" s="231"/>
      <c r="D257" s="216" t="s">
        <v>188</v>
      </c>
      <c r="E257" s="232" t="s">
        <v>118</v>
      </c>
      <c r="F257" s="233" t="s">
        <v>192</v>
      </c>
      <c r="G257" s="231"/>
      <c r="H257" s="234">
        <v>536.89999999999998</v>
      </c>
      <c r="I257" s="235"/>
      <c r="J257" s="231"/>
      <c r="K257" s="231"/>
      <c r="L257" s="236"/>
      <c r="M257" s="237"/>
      <c r="N257" s="238"/>
      <c r="O257" s="238"/>
      <c r="P257" s="238"/>
      <c r="Q257" s="238"/>
      <c r="R257" s="238"/>
      <c r="S257" s="238"/>
      <c r="T257" s="239"/>
      <c r="AT257" s="240" t="s">
        <v>188</v>
      </c>
      <c r="AU257" s="240" t="s">
        <v>84</v>
      </c>
      <c r="AV257" s="12" t="s">
        <v>182</v>
      </c>
      <c r="AW257" s="12" t="s">
        <v>37</v>
      </c>
      <c r="AX257" s="12" t="s">
        <v>14</v>
      </c>
      <c r="AY257" s="240" t="s">
        <v>176</v>
      </c>
    </row>
    <row r="258" s="1" customFormat="1" ht="22.5" customHeight="1">
      <c r="B258" s="37"/>
      <c r="C258" s="204" t="s">
        <v>400</v>
      </c>
      <c r="D258" s="204" t="s">
        <v>178</v>
      </c>
      <c r="E258" s="205" t="s">
        <v>401</v>
      </c>
      <c r="F258" s="206" t="s">
        <v>402</v>
      </c>
      <c r="G258" s="207" t="s">
        <v>101</v>
      </c>
      <c r="H258" s="208">
        <v>2221.77</v>
      </c>
      <c r="I258" s="209"/>
      <c r="J258" s="210">
        <f>ROUND(I258*H258,2)</f>
        <v>0</v>
      </c>
      <c r="K258" s="206" t="s">
        <v>181</v>
      </c>
      <c r="L258" s="42"/>
      <c r="M258" s="211" t="s">
        <v>19</v>
      </c>
      <c r="N258" s="212" t="s">
        <v>46</v>
      </c>
      <c r="O258" s="78"/>
      <c r="P258" s="213">
        <f>O258*H258</f>
        <v>0</v>
      </c>
      <c r="Q258" s="213">
        <v>1.0000000000000001E-05</v>
      </c>
      <c r="R258" s="213">
        <f>Q258*H258</f>
        <v>0.0222177</v>
      </c>
      <c r="S258" s="213">
        <v>0</v>
      </c>
      <c r="T258" s="214">
        <f>S258*H258</f>
        <v>0</v>
      </c>
      <c r="AR258" s="16" t="s">
        <v>182</v>
      </c>
      <c r="AT258" s="16" t="s">
        <v>178</v>
      </c>
      <c r="AU258" s="16" t="s">
        <v>84</v>
      </c>
      <c r="AY258" s="16" t="s">
        <v>176</v>
      </c>
      <c r="BE258" s="215">
        <f>IF(N258="základní",J258,0)</f>
        <v>0</v>
      </c>
      <c r="BF258" s="215">
        <f>IF(N258="snížená",J258,0)</f>
        <v>0</v>
      </c>
      <c r="BG258" s="215">
        <f>IF(N258="zákl. přenesená",J258,0)</f>
        <v>0</v>
      </c>
      <c r="BH258" s="215">
        <f>IF(N258="sníž. přenesená",J258,0)</f>
        <v>0</v>
      </c>
      <c r="BI258" s="215">
        <f>IF(N258="nulová",J258,0)</f>
        <v>0</v>
      </c>
      <c r="BJ258" s="16" t="s">
        <v>14</v>
      </c>
      <c r="BK258" s="215">
        <f>ROUND(I258*H258,2)</f>
        <v>0</v>
      </c>
      <c r="BL258" s="16" t="s">
        <v>182</v>
      </c>
      <c r="BM258" s="16" t="s">
        <v>403</v>
      </c>
    </row>
    <row r="259" s="1" customFormat="1">
      <c r="B259" s="37"/>
      <c r="C259" s="38"/>
      <c r="D259" s="216" t="s">
        <v>184</v>
      </c>
      <c r="E259" s="38"/>
      <c r="F259" s="217" t="s">
        <v>396</v>
      </c>
      <c r="G259" s="38"/>
      <c r="H259" s="38"/>
      <c r="I259" s="130"/>
      <c r="J259" s="38"/>
      <c r="K259" s="38"/>
      <c r="L259" s="42"/>
      <c r="M259" s="218"/>
      <c r="N259" s="78"/>
      <c r="O259" s="78"/>
      <c r="P259" s="78"/>
      <c r="Q259" s="78"/>
      <c r="R259" s="78"/>
      <c r="S259" s="78"/>
      <c r="T259" s="79"/>
      <c r="AT259" s="16" t="s">
        <v>184</v>
      </c>
      <c r="AU259" s="16" t="s">
        <v>84</v>
      </c>
    </row>
    <row r="260" s="13" customFormat="1">
      <c r="B260" s="241"/>
      <c r="C260" s="242"/>
      <c r="D260" s="216" t="s">
        <v>188</v>
      </c>
      <c r="E260" s="243" t="s">
        <v>19</v>
      </c>
      <c r="F260" s="244" t="s">
        <v>404</v>
      </c>
      <c r="G260" s="242"/>
      <c r="H260" s="243" t="s">
        <v>19</v>
      </c>
      <c r="I260" s="245"/>
      <c r="J260" s="242"/>
      <c r="K260" s="242"/>
      <c r="L260" s="246"/>
      <c r="M260" s="247"/>
      <c r="N260" s="248"/>
      <c r="O260" s="248"/>
      <c r="P260" s="248"/>
      <c r="Q260" s="248"/>
      <c r="R260" s="248"/>
      <c r="S260" s="248"/>
      <c r="T260" s="249"/>
      <c r="AT260" s="250" t="s">
        <v>188</v>
      </c>
      <c r="AU260" s="250" t="s">
        <v>84</v>
      </c>
      <c r="AV260" s="13" t="s">
        <v>14</v>
      </c>
      <c r="AW260" s="13" t="s">
        <v>37</v>
      </c>
      <c r="AX260" s="13" t="s">
        <v>75</v>
      </c>
      <c r="AY260" s="250" t="s">
        <v>176</v>
      </c>
    </row>
    <row r="261" s="11" customFormat="1">
      <c r="B261" s="219"/>
      <c r="C261" s="220"/>
      <c r="D261" s="216" t="s">
        <v>188</v>
      </c>
      <c r="E261" s="221" t="s">
        <v>19</v>
      </c>
      <c r="F261" s="222" t="s">
        <v>405</v>
      </c>
      <c r="G261" s="220"/>
      <c r="H261" s="223">
        <v>534.45000000000005</v>
      </c>
      <c r="I261" s="224"/>
      <c r="J261" s="220"/>
      <c r="K261" s="220"/>
      <c r="L261" s="225"/>
      <c r="M261" s="226"/>
      <c r="N261" s="227"/>
      <c r="O261" s="227"/>
      <c r="P261" s="227"/>
      <c r="Q261" s="227"/>
      <c r="R261" s="227"/>
      <c r="S261" s="227"/>
      <c r="T261" s="228"/>
      <c r="AT261" s="229" t="s">
        <v>188</v>
      </c>
      <c r="AU261" s="229" t="s">
        <v>84</v>
      </c>
      <c r="AV261" s="11" t="s">
        <v>84</v>
      </c>
      <c r="AW261" s="11" t="s">
        <v>37</v>
      </c>
      <c r="AX261" s="11" t="s">
        <v>75</v>
      </c>
      <c r="AY261" s="229" t="s">
        <v>176</v>
      </c>
    </row>
    <row r="262" s="11" customFormat="1">
      <c r="B262" s="219"/>
      <c r="C262" s="220"/>
      <c r="D262" s="216" t="s">
        <v>188</v>
      </c>
      <c r="E262" s="221" t="s">
        <v>19</v>
      </c>
      <c r="F262" s="222" t="s">
        <v>406</v>
      </c>
      <c r="G262" s="220"/>
      <c r="H262" s="223">
        <v>270.89999999999998</v>
      </c>
      <c r="I262" s="224"/>
      <c r="J262" s="220"/>
      <c r="K262" s="220"/>
      <c r="L262" s="225"/>
      <c r="M262" s="226"/>
      <c r="N262" s="227"/>
      <c r="O262" s="227"/>
      <c r="P262" s="227"/>
      <c r="Q262" s="227"/>
      <c r="R262" s="227"/>
      <c r="S262" s="227"/>
      <c r="T262" s="228"/>
      <c r="AT262" s="229" t="s">
        <v>188</v>
      </c>
      <c r="AU262" s="229" t="s">
        <v>84</v>
      </c>
      <c r="AV262" s="11" t="s">
        <v>84</v>
      </c>
      <c r="AW262" s="11" t="s">
        <v>37</v>
      </c>
      <c r="AX262" s="11" t="s">
        <v>75</v>
      </c>
      <c r="AY262" s="229" t="s">
        <v>176</v>
      </c>
    </row>
    <row r="263" s="12" customFormat="1">
      <c r="B263" s="230"/>
      <c r="C263" s="231"/>
      <c r="D263" s="216" t="s">
        <v>188</v>
      </c>
      <c r="E263" s="232" t="s">
        <v>121</v>
      </c>
      <c r="F263" s="233" t="s">
        <v>192</v>
      </c>
      <c r="G263" s="231"/>
      <c r="H263" s="234">
        <v>805.35000000000002</v>
      </c>
      <c r="I263" s="235"/>
      <c r="J263" s="231"/>
      <c r="K263" s="231"/>
      <c r="L263" s="236"/>
      <c r="M263" s="237"/>
      <c r="N263" s="238"/>
      <c r="O263" s="238"/>
      <c r="P263" s="238"/>
      <c r="Q263" s="238"/>
      <c r="R263" s="238"/>
      <c r="S263" s="238"/>
      <c r="T263" s="239"/>
      <c r="AT263" s="240" t="s">
        <v>188</v>
      </c>
      <c r="AU263" s="240" t="s">
        <v>84</v>
      </c>
      <c r="AV263" s="12" t="s">
        <v>182</v>
      </c>
      <c r="AW263" s="12" t="s">
        <v>37</v>
      </c>
      <c r="AX263" s="12" t="s">
        <v>75</v>
      </c>
      <c r="AY263" s="240" t="s">
        <v>176</v>
      </c>
    </row>
    <row r="264" s="13" customFormat="1">
      <c r="B264" s="241"/>
      <c r="C264" s="242"/>
      <c r="D264" s="216" t="s">
        <v>188</v>
      </c>
      <c r="E264" s="243" t="s">
        <v>19</v>
      </c>
      <c r="F264" s="244" t="s">
        <v>407</v>
      </c>
      <c r="G264" s="242"/>
      <c r="H264" s="243" t="s">
        <v>19</v>
      </c>
      <c r="I264" s="245"/>
      <c r="J264" s="242"/>
      <c r="K264" s="242"/>
      <c r="L264" s="246"/>
      <c r="M264" s="247"/>
      <c r="N264" s="248"/>
      <c r="O264" s="248"/>
      <c r="P264" s="248"/>
      <c r="Q264" s="248"/>
      <c r="R264" s="248"/>
      <c r="S264" s="248"/>
      <c r="T264" s="249"/>
      <c r="AT264" s="250" t="s">
        <v>188</v>
      </c>
      <c r="AU264" s="250" t="s">
        <v>84</v>
      </c>
      <c r="AV264" s="13" t="s">
        <v>14</v>
      </c>
      <c r="AW264" s="13" t="s">
        <v>37</v>
      </c>
      <c r="AX264" s="13" t="s">
        <v>75</v>
      </c>
      <c r="AY264" s="250" t="s">
        <v>176</v>
      </c>
    </row>
    <row r="265" s="11" customFormat="1">
      <c r="B265" s="219"/>
      <c r="C265" s="220"/>
      <c r="D265" s="216" t="s">
        <v>188</v>
      </c>
      <c r="E265" s="221" t="s">
        <v>19</v>
      </c>
      <c r="F265" s="222" t="s">
        <v>408</v>
      </c>
      <c r="G265" s="220"/>
      <c r="H265" s="223">
        <v>641.34000000000003</v>
      </c>
      <c r="I265" s="224"/>
      <c r="J265" s="220"/>
      <c r="K265" s="220"/>
      <c r="L265" s="225"/>
      <c r="M265" s="226"/>
      <c r="N265" s="227"/>
      <c r="O265" s="227"/>
      <c r="P265" s="227"/>
      <c r="Q265" s="227"/>
      <c r="R265" s="227"/>
      <c r="S265" s="227"/>
      <c r="T265" s="228"/>
      <c r="AT265" s="229" t="s">
        <v>188</v>
      </c>
      <c r="AU265" s="229" t="s">
        <v>84</v>
      </c>
      <c r="AV265" s="11" t="s">
        <v>84</v>
      </c>
      <c r="AW265" s="11" t="s">
        <v>37</v>
      </c>
      <c r="AX265" s="11" t="s">
        <v>75</v>
      </c>
      <c r="AY265" s="229" t="s">
        <v>176</v>
      </c>
    </row>
    <row r="266" s="11" customFormat="1">
      <c r="B266" s="219"/>
      <c r="C266" s="220"/>
      <c r="D266" s="216" t="s">
        <v>188</v>
      </c>
      <c r="E266" s="221" t="s">
        <v>19</v>
      </c>
      <c r="F266" s="222" t="s">
        <v>409</v>
      </c>
      <c r="G266" s="220"/>
      <c r="H266" s="223">
        <v>325.07999999999998</v>
      </c>
      <c r="I266" s="224"/>
      <c r="J266" s="220"/>
      <c r="K266" s="220"/>
      <c r="L266" s="225"/>
      <c r="M266" s="226"/>
      <c r="N266" s="227"/>
      <c r="O266" s="227"/>
      <c r="P266" s="227"/>
      <c r="Q266" s="227"/>
      <c r="R266" s="227"/>
      <c r="S266" s="227"/>
      <c r="T266" s="228"/>
      <c r="AT266" s="229" t="s">
        <v>188</v>
      </c>
      <c r="AU266" s="229" t="s">
        <v>84</v>
      </c>
      <c r="AV266" s="11" t="s">
        <v>84</v>
      </c>
      <c r="AW266" s="11" t="s">
        <v>37</v>
      </c>
      <c r="AX266" s="11" t="s">
        <v>75</v>
      </c>
      <c r="AY266" s="229" t="s">
        <v>176</v>
      </c>
    </row>
    <row r="267" s="12" customFormat="1">
      <c r="B267" s="230"/>
      <c r="C267" s="231"/>
      <c r="D267" s="216" t="s">
        <v>188</v>
      </c>
      <c r="E267" s="232" t="s">
        <v>129</v>
      </c>
      <c r="F267" s="233" t="s">
        <v>192</v>
      </c>
      <c r="G267" s="231"/>
      <c r="H267" s="234">
        <v>966.42000000000007</v>
      </c>
      <c r="I267" s="235"/>
      <c r="J267" s="231"/>
      <c r="K267" s="231"/>
      <c r="L267" s="236"/>
      <c r="M267" s="237"/>
      <c r="N267" s="238"/>
      <c r="O267" s="238"/>
      <c r="P267" s="238"/>
      <c r="Q267" s="238"/>
      <c r="R267" s="238"/>
      <c r="S267" s="238"/>
      <c r="T267" s="239"/>
      <c r="AT267" s="240" t="s">
        <v>188</v>
      </c>
      <c r="AU267" s="240" t="s">
        <v>84</v>
      </c>
      <c r="AV267" s="12" t="s">
        <v>182</v>
      </c>
      <c r="AW267" s="12" t="s">
        <v>37</v>
      </c>
      <c r="AX267" s="12" t="s">
        <v>75</v>
      </c>
      <c r="AY267" s="240" t="s">
        <v>176</v>
      </c>
    </row>
    <row r="268" s="11" customFormat="1">
      <c r="B268" s="219"/>
      <c r="C268" s="220"/>
      <c r="D268" s="216" t="s">
        <v>188</v>
      </c>
      <c r="E268" s="221" t="s">
        <v>19</v>
      </c>
      <c r="F268" s="222" t="s">
        <v>410</v>
      </c>
      <c r="G268" s="220"/>
      <c r="H268" s="223">
        <v>1771.77</v>
      </c>
      <c r="I268" s="224"/>
      <c r="J268" s="220"/>
      <c r="K268" s="220"/>
      <c r="L268" s="225"/>
      <c r="M268" s="226"/>
      <c r="N268" s="227"/>
      <c r="O268" s="227"/>
      <c r="P268" s="227"/>
      <c r="Q268" s="227"/>
      <c r="R268" s="227"/>
      <c r="S268" s="227"/>
      <c r="T268" s="228"/>
      <c r="AT268" s="229" t="s">
        <v>188</v>
      </c>
      <c r="AU268" s="229" t="s">
        <v>84</v>
      </c>
      <c r="AV268" s="11" t="s">
        <v>84</v>
      </c>
      <c r="AW268" s="11" t="s">
        <v>37</v>
      </c>
      <c r="AX268" s="11" t="s">
        <v>75</v>
      </c>
      <c r="AY268" s="229" t="s">
        <v>176</v>
      </c>
    </row>
    <row r="269" s="11" customFormat="1">
      <c r="B269" s="219"/>
      <c r="C269" s="220"/>
      <c r="D269" s="216" t="s">
        <v>188</v>
      </c>
      <c r="E269" s="221" t="s">
        <v>19</v>
      </c>
      <c r="F269" s="222" t="s">
        <v>411</v>
      </c>
      <c r="G269" s="220"/>
      <c r="H269" s="223">
        <v>450</v>
      </c>
      <c r="I269" s="224"/>
      <c r="J269" s="220"/>
      <c r="K269" s="220"/>
      <c r="L269" s="225"/>
      <c r="M269" s="226"/>
      <c r="N269" s="227"/>
      <c r="O269" s="227"/>
      <c r="P269" s="227"/>
      <c r="Q269" s="227"/>
      <c r="R269" s="227"/>
      <c r="S269" s="227"/>
      <c r="T269" s="228"/>
      <c r="AT269" s="229" t="s">
        <v>188</v>
      </c>
      <c r="AU269" s="229" t="s">
        <v>84</v>
      </c>
      <c r="AV269" s="11" t="s">
        <v>84</v>
      </c>
      <c r="AW269" s="11" t="s">
        <v>37</v>
      </c>
      <c r="AX269" s="11" t="s">
        <v>75</v>
      </c>
      <c r="AY269" s="229" t="s">
        <v>176</v>
      </c>
    </row>
    <row r="270" s="12" customFormat="1">
      <c r="B270" s="230"/>
      <c r="C270" s="231"/>
      <c r="D270" s="216" t="s">
        <v>188</v>
      </c>
      <c r="E270" s="232" t="s">
        <v>19</v>
      </c>
      <c r="F270" s="233" t="s">
        <v>192</v>
      </c>
      <c r="G270" s="231"/>
      <c r="H270" s="234">
        <v>2221.77</v>
      </c>
      <c r="I270" s="235"/>
      <c r="J270" s="231"/>
      <c r="K270" s="231"/>
      <c r="L270" s="236"/>
      <c r="M270" s="237"/>
      <c r="N270" s="238"/>
      <c r="O270" s="238"/>
      <c r="P270" s="238"/>
      <c r="Q270" s="238"/>
      <c r="R270" s="238"/>
      <c r="S270" s="238"/>
      <c r="T270" s="239"/>
      <c r="AT270" s="240" t="s">
        <v>188</v>
      </c>
      <c r="AU270" s="240" t="s">
        <v>84</v>
      </c>
      <c r="AV270" s="12" t="s">
        <v>182</v>
      </c>
      <c r="AW270" s="12" t="s">
        <v>37</v>
      </c>
      <c r="AX270" s="12" t="s">
        <v>14</v>
      </c>
      <c r="AY270" s="240" t="s">
        <v>176</v>
      </c>
    </row>
    <row r="271" s="1" customFormat="1" ht="16.5" customHeight="1">
      <c r="B271" s="37"/>
      <c r="C271" s="204" t="s">
        <v>412</v>
      </c>
      <c r="D271" s="204" t="s">
        <v>178</v>
      </c>
      <c r="E271" s="205" t="s">
        <v>413</v>
      </c>
      <c r="F271" s="206" t="s">
        <v>414</v>
      </c>
      <c r="G271" s="207" t="s">
        <v>101</v>
      </c>
      <c r="H271" s="208">
        <v>1908.5</v>
      </c>
      <c r="I271" s="209"/>
      <c r="J271" s="210">
        <f>ROUND(I271*H271,2)</f>
        <v>0</v>
      </c>
      <c r="K271" s="206" t="s">
        <v>181</v>
      </c>
      <c r="L271" s="42"/>
      <c r="M271" s="211" t="s">
        <v>19</v>
      </c>
      <c r="N271" s="212" t="s">
        <v>46</v>
      </c>
      <c r="O271" s="78"/>
      <c r="P271" s="213">
        <f>O271*H271</f>
        <v>0</v>
      </c>
      <c r="Q271" s="213">
        <v>0</v>
      </c>
      <c r="R271" s="213">
        <f>Q271*H271</f>
        <v>0</v>
      </c>
      <c r="S271" s="213">
        <v>0</v>
      </c>
      <c r="T271" s="214">
        <f>S271*H271</f>
        <v>0</v>
      </c>
      <c r="AR271" s="16" t="s">
        <v>182</v>
      </c>
      <c r="AT271" s="16" t="s">
        <v>178</v>
      </c>
      <c r="AU271" s="16" t="s">
        <v>84</v>
      </c>
      <c r="AY271" s="16" t="s">
        <v>176</v>
      </c>
      <c r="BE271" s="215">
        <f>IF(N271="základní",J271,0)</f>
        <v>0</v>
      </c>
      <c r="BF271" s="215">
        <f>IF(N271="snížená",J271,0)</f>
        <v>0</v>
      </c>
      <c r="BG271" s="215">
        <f>IF(N271="zákl. přenesená",J271,0)</f>
        <v>0</v>
      </c>
      <c r="BH271" s="215">
        <f>IF(N271="sníž. přenesená",J271,0)</f>
        <v>0</v>
      </c>
      <c r="BI271" s="215">
        <f>IF(N271="nulová",J271,0)</f>
        <v>0</v>
      </c>
      <c r="BJ271" s="16" t="s">
        <v>14</v>
      </c>
      <c r="BK271" s="215">
        <f>ROUND(I271*H271,2)</f>
        <v>0</v>
      </c>
      <c r="BL271" s="16" t="s">
        <v>182</v>
      </c>
      <c r="BM271" s="16" t="s">
        <v>415</v>
      </c>
    </row>
    <row r="272" s="1" customFormat="1">
      <c r="B272" s="37"/>
      <c r="C272" s="38"/>
      <c r="D272" s="216" t="s">
        <v>184</v>
      </c>
      <c r="E272" s="38"/>
      <c r="F272" s="217" t="s">
        <v>396</v>
      </c>
      <c r="G272" s="38"/>
      <c r="H272" s="38"/>
      <c r="I272" s="130"/>
      <c r="J272" s="38"/>
      <c r="K272" s="38"/>
      <c r="L272" s="42"/>
      <c r="M272" s="218"/>
      <c r="N272" s="78"/>
      <c r="O272" s="78"/>
      <c r="P272" s="78"/>
      <c r="Q272" s="78"/>
      <c r="R272" s="78"/>
      <c r="S272" s="78"/>
      <c r="T272" s="79"/>
      <c r="AT272" s="16" t="s">
        <v>184</v>
      </c>
      <c r="AU272" s="16" t="s">
        <v>84</v>
      </c>
    </row>
    <row r="273" s="11" customFormat="1">
      <c r="B273" s="219"/>
      <c r="C273" s="220"/>
      <c r="D273" s="216" t="s">
        <v>188</v>
      </c>
      <c r="E273" s="221" t="s">
        <v>19</v>
      </c>
      <c r="F273" s="222" t="s">
        <v>99</v>
      </c>
      <c r="G273" s="220"/>
      <c r="H273" s="223">
        <v>1908.5</v>
      </c>
      <c r="I273" s="224"/>
      <c r="J273" s="220"/>
      <c r="K273" s="220"/>
      <c r="L273" s="225"/>
      <c r="M273" s="226"/>
      <c r="N273" s="227"/>
      <c r="O273" s="227"/>
      <c r="P273" s="227"/>
      <c r="Q273" s="227"/>
      <c r="R273" s="227"/>
      <c r="S273" s="227"/>
      <c r="T273" s="228"/>
      <c r="AT273" s="229" t="s">
        <v>188</v>
      </c>
      <c r="AU273" s="229" t="s">
        <v>84</v>
      </c>
      <c r="AV273" s="11" t="s">
        <v>84</v>
      </c>
      <c r="AW273" s="11" t="s">
        <v>37</v>
      </c>
      <c r="AX273" s="11" t="s">
        <v>75</v>
      </c>
      <c r="AY273" s="229" t="s">
        <v>176</v>
      </c>
    </row>
    <row r="274" s="12" customFormat="1">
      <c r="B274" s="230"/>
      <c r="C274" s="231"/>
      <c r="D274" s="216" t="s">
        <v>188</v>
      </c>
      <c r="E274" s="232" t="s">
        <v>19</v>
      </c>
      <c r="F274" s="233" t="s">
        <v>192</v>
      </c>
      <c r="G274" s="231"/>
      <c r="H274" s="234">
        <v>1908.5</v>
      </c>
      <c r="I274" s="235"/>
      <c r="J274" s="231"/>
      <c r="K274" s="231"/>
      <c r="L274" s="236"/>
      <c r="M274" s="237"/>
      <c r="N274" s="238"/>
      <c r="O274" s="238"/>
      <c r="P274" s="238"/>
      <c r="Q274" s="238"/>
      <c r="R274" s="238"/>
      <c r="S274" s="238"/>
      <c r="T274" s="239"/>
      <c r="AT274" s="240" t="s">
        <v>188</v>
      </c>
      <c r="AU274" s="240" t="s">
        <v>84</v>
      </c>
      <c r="AV274" s="12" t="s">
        <v>182</v>
      </c>
      <c r="AW274" s="12" t="s">
        <v>37</v>
      </c>
      <c r="AX274" s="12" t="s">
        <v>14</v>
      </c>
      <c r="AY274" s="240" t="s">
        <v>176</v>
      </c>
    </row>
    <row r="275" s="1" customFormat="1" ht="22.5" customHeight="1">
      <c r="B275" s="37"/>
      <c r="C275" s="204" t="s">
        <v>416</v>
      </c>
      <c r="D275" s="204" t="s">
        <v>178</v>
      </c>
      <c r="E275" s="205" t="s">
        <v>417</v>
      </c>
      <c r="F275" s="206" t="s">
        <v>418</v>
      </c>
      <c r="G275" s="207" t="s">
        <v>101</v>
      </c>
      <c r="H275" s="208">
        <v>536.89999999999998</v>
      </c>
      <c r="I275" s="209"/>
      <c r="J275" s="210">
        <f>ROUND(I275*H275,2)</f>
        <v>0</v>
      </c>
      <c r="K275" s="206" t="s">
        <v>181</v>
      </c>
      <c r="L275" s="42"/>
      <c r="M275" s="211" t="s">
        <v>19</v>
      </c>
      <c r="N275" s="212" t="s">
        <v>46</v>
      </c>
      <c r="O275" s="78"/>
      <c r="P275" s="213">
        <f>O275*H275</f>
        <v>0</v>
      </c>
      <c r="Q275" s="213">
        <v>0.00011</v>
      </c>
      <c r="R275" s="213">
        <f>Q275*H275</f>
        <v>0.059059</v>
      </c>
      <c r="S275" s="213">
        <v>0</v>
      </c>
      <c r="T275" s="214">
        <f>S275*H275</f>
        <v>0</v>
      </c>
      <c r="AR275" s="16" t="s">
        <v>182</v>
      </c>
      <c r="AT275" s="16" t="s">
        <v>178</v>
      </c>
      <c r="AU275" s="16" t="s">
        <v>84</v>
      </c>
      <c r="AY275" s="16" t="s">
        <v>176</v>
      </c>
      <c r="BE275" s="215">
        <f>IF(N275="základní",J275,0)</f>
        <v>0</v>
      </c>
      <c r="BF275" s="215">
        <f>IF(N275="snížená",J275,0)</f>
        <v>0</v>
      </c>
      <c r="BG275" s="215">
        <f>IF(N275="zákl. přenesená",J275,0)</f>
        <v>0</v>
      </c>
      <c r="BH275" s="215">
        <f>IF(N275="sníž. přenesená",J275,0)</f>
        <v>0</v>
      </c>
      <c r="BI275" s="215">
        <f>IF(N275="nulová",J275,0)</f>
        <v>0</v>
      </c>
      <c r="BJ275" s="16" t="s">
        <v>14</v>
      </c>
      <c r="BK275" s="215">
        <f>ROUND(I275*H275,2)</f>
        <v>0</v>
      </c>
      <c r="BL275" s="16" t="s">
        <v>182</v>
      </c>
      <c r="BM275" s="16" t="s">
        <v>419</v>
      </c>
    </row>
    <row r="276" s="1" customFormat="1">
      <c r="B276" s="37"/>
      <c r="C276" s="38"/>
      <c r="D276" s="216" t="s">
        <v>184</v>
      </c>
      <c r="E276" s="38"/>
      <c r="F276" s="217" t="s">
        <v>420</v>
      </c>
      <c r="G276" s="38"/>
      <c r="H276" s="38"/>
      <c r="I276" s="130"/>
      <c r="J276" s="38"/>
      <c r="K276" s="38"/>
      <c r="L276" s="42"/>
      <c r="M276" s="218"/>
      <c r="N276" s="78"/>
      <c r="O276" s="78"/>
      <c r="P276" s="78"/>
      <c r="Q276" s="78"/>
      <c r="R276" s="78"/>
      <c r="S276" s="78"/>
      <c r="T276" s="79"/>
      <c r="AT276" s="16" t="s">
        <v>184</v>
      </c>
      <c r="AU276" s="16" t="s">
        <v>84</v>
      </c>
    </row>
    <row r="277" s="1" customFormat="1">
      <c r="B277" s="37"/>
      <c r="C277" s="38"/>
      <c r="D277" s="216" t="s">
        <v>186</v>
      </c>
      <c r="E277" s="38"/>
      <c r="F277" s="217" t="s">
        <v>421</v>
      </c>
      <c r="G277" s="38"/>
      <c r="H277" s="38"/>
      <c r="I277" s="130"/>
      <c r="J277" s="38"/>
      <c r="K277" s="38"/>
      <c r="L277" s="42"/>
      <c r="M277" s="218"/>
      <c r="N277" s="78"/>
      <c r="O277" s="78"/>
      <c r="P277" s="78"/>
      <c r="Q277" s="78"/>
      <c r="R277" s="78"/>
      <c r="S277" s="78"/>
      <c r="T277" s="79"/>
      <c r="AT277" s="16" t="s">
        <v>186</v>
      </c>
      <c r="AU277" s="16" t="s">
        <v>84</v>
      </c>
    </row>
    <row r="278" s="11" customFormat="1">
      <c r="B278" s="219"/>
      <c r="C278" s="220"/>
      <c r="D278" s="216" t="s">
        <v>188</v>
      </c>
      <c r="E278" s="221" t="s">
        <v>19</v>
      </c>
      <c r="F278" s="222" t="s">
        <v>118</v>
      </c>
      <c r="G278" s="220"/>
      <c r="H278" s="223">
        <v>536.89999999999998</v>
      </c>
      <c r="I278" s="224"/>
      <c r="J278" s="220"/>
      <c r="K278" s="220"/>
      <c r="L278" s="225"/>
      <c r="M278" s="226"/>
      <c r="N278" s="227"/>
      <c r="O278" s="227"/>
      <c r="P278" s="227"/>
      <c r="Q278" s="227"/>
      <c r="R278" s="227"/>
      <c r="S278" s="227"/>
      <c r="T278" s="228"/>
      <c r="AT278" s="229" t="s">
        <v>188</v>
      </c>
      <c r="AU278" s="229" t="s">
        <v>84</v>
      </c>
      <c r="AV278" s="11" t="s">
        <v>84</v>
      </c>
      <c r="AW278" s="11" t="s">
        <v>37</v>
      </c>
      <c r="AX278" s="11" t="s">
        <v>75</v>
      </c>
      <c r="AY278" s="229" t="s">
        <v>176</v>
      </c>
    </row>
    <row r="279" s="12" customFormat="1">
      <c r="B279" s="230"/>
      <c r="C279" s="231"/>
      <c r="D279" s="216" t="s">
        <v>188</v>
      </c>
      <c r="E279" s="232" t="s">
        <v>19</v>
      </c>
      <c r="F279" s="233" t="s">
        <v>192</v>
      </c>
      <c r="G279" s="231"/>
      <c r="H279" s="234">
        <v>536.89999999999998</v>
      </c>
      <c r="I279" s="235"/>
      <c r="J279" s="231"/>
      <c r="K279" s="231"/>
      <c r="L279" s="236"/>
      <c r="M279" s="237"/>
      <c r="N279" s="238"/>
      <c r="O279" s="238"/>
      <c r="P279" s="238"/>
      <c r="Q279" s="238"/>
      <c r="R279" s="238"/>
      <c r="S279" s="238"/>
      <c r="T279" s="239"/>
      <c r="AT279" s="240" t="s">
        <v>188</v>
      </c>
      <c r="AU279" s="240" t="s">
        <v>84</v>
      </c>
      <c r="AV279" s="12" t="s">
        <v>182</v>
      </c>
      <c r="AW279" s="12" t="s">
        <v>37</v>
      </c>
      <c r="AX279" s="12" t="s">
        <v>14</v>
      </c>
      <c r="AY279" s="240" t="s">
        <v>176</v>
      </c>
    </row>
    <row r="280" s="1" customFormat="1" ht="22.5" customHeight="1">
      <c r="B280" s="37"/>
      <c r="C280" s="204" t="s">
        <v>422</v>
      </c>
      <c r="D280" s="204" t="s">
        <v>178</v>
      </c>
      <c r="E280" s="205" t="s">
        <v>423</v>
      </c>
      <c r="F280" s="206" t="s">
        <v>424</v>
      </c>
      <c r="G280" s="207" t="s">
        <v>101</v>
      </c>
      <c r="H280" s="208">
        <v>2221.77</v>
      </c>
      <c r="I280" s="209"/>
      <c r="J280" s="210">
        <f>ROUND(I280*H280,2)</f>
        <v>0</v>
      </c>
      <c r="K280" s="206" t="s">
        <v>181</v>
      </c>
      <c r="L280" s="42"/>
      <c r="M280" s="211" t="s">
        <v>19</v>
      </c>
      <c r="N280" s="212" t="s">
        <v>46</v>
      </c>
      <c r="O280" s="78"/>
      <c r="P280" s="213">
        <f>O280*H280</f>
        <v>0</v>
      </c>
      <c r="Q280" s="213">
        <v>0.00034000000000000002</v>
      </c>
      <c r="R280" s="213">
        <f>Q280*H280</f>
        <v>0.75540180000000001</v>
      </c>
      <c r="S280" s="213">
        <v>0</v>
      </c>
      <c r="T280" s="214">
        <f>S280*H280</f>
        <v>0</v>
      </c>
      <c r="AR280" s="16" t="s">
        <v>182</v>
      </c>
      <c r="AT280" s="16" t="s">
        <v>178</v>
      </c>
      <c r="AU280" s="16" t="s">
        <v>84</v>
      </c>
      <c r="AY280" s="16" t="s">
        <v>176</v>
      </c>
      <c r="BE280" s="215">
        <f>IF(N280="základní",J280,0)</f>
        <v>0</v>
      </c>
      <c r="BF280" s="215">
        <f>IF(N280="snížená",J280,0)</f>
        <v>0</v>
      </c>
      <c r="BG280" s="215">
        <f>IF(N280="zákl. přenesená",J280,0)</f>
        <v>0</v>
      </c>
      <c r="BH280" s="215">
        <f>IF(N280="sníž. přenesená",J280,0)</f>
        <v>0</v>
      </c>
      <c r="BI280" s="215">
        <f>IF(N280="nulová",J280,0)</f>
        <v>0</v>
      </c>
      <c r="BJ280" s="16" t="s">
        <v>14</v>
      </c>
      <c r="BK280" s="215">
        <f>ROUND(I280*H280,2)</f>
        <v>0</v>
      </c>
      <c r="BL280" s="16" t="s">
        <v>182</v>
      </c>
      <c r="BM280" s="16" t="s">
        <v>425</v>
      </c>
    </row>
    <row r="281" s="1" customFormat="1">
      <c r="B281" s="37"/>
      <c r="C281" s="38"/>
      <c r="D281" s="216" t="s">
        <v>184</v>
      </c>
      <c r="E281" s="38"/>
      <c r="F281" s="217" t="s">
        <v>420</v>
      </c>
      <c r="G281" s="38"/>
      <c r="H281" s="38"/>
      <c r="I281" s="130"/>
      <c r="J281" s="38"/>
      <c r="K281" s="38"/>
      <c r="L281" s="42"/>
      <c r="M281" s="218"/>
      <c r="N281" s="78"/>
      <c r="O281" s="78"/>
      <c r="P281" s="78"/>
      <c r="Q281" s="78"/>
      <c r="R281" s="78"/>
      <c r="S281" s="78"/>
      <c r="T281" s="79"/>
      <c r="AT281" s="16" t="s">
        <v>184</v>
      </c>
      <c r="AU281" s="16" t="s">
        <v>84</v>
      </c>
    </row>
    <row r="282" s="11" customFormat="1">
      <c r="B282" s="219"/>
      <c r="C282" s="220"/>
      <c r="D282" s="216" t="s">
        <v>188</v>
      </c>
      <c r="E282" s="221" t="s">
        <v>19</v>
      </c>
      <c r="F282" s="222" t="s">
        <v>121</v>
      </c>
      <c r="G282" s="220"/>
      <c r="H282" s="223">
        <v>805.35000000000002</v>
      </c>
      <c r="I282" s="224"/>
      <c r="J282" s="220"/>
      <c r="K282" s="220"/>
      <c r="L282" s="225"/>
      <c r="M282" s="226"/>
      <c r="N282" s="227"/>
      <c r="O282" s="227"/>
      <c r="P282" s="227"/>
      <c r="Q282" s="227"/>
      <c r="R282" s="227"/>
      <c r="S282" s="227"/>
      <c r="T282" s="228"/>
      <c r="AT282" s="229" t="s">
        <v>188</v>
      </c>
      <c r="AU282" s="229" t="s">
        <v>84</v>
      </c>
      <c r="AV282" s="11" t="s">
        <v>84</v>
      </c>
      <c r="AW282" s="11" t="s">
        <v>37</v>
      </c>
      <c r="AX282" s="11" t="s">
        <v>75</v>
      </c>
      <c r="AY282" s="229" t="s">
        <v>176</v>
      </c>
    </row>
    <row r="283" s="11" customFormat="1">
      <c r="B283" s="219"/>
      <c r="C283" s="220"/>
      <c r="D283" s="216" t="s">
        <v>188</v>
      </c>
      <c r="E283" s="221" t="s">
        <v>19</v>
      </c>
      <c r="F283" s="222" t="s">
        <v>129</v>
      </c>
      <c r="G283" s="220"/>
      <c r="H283" s="223">
        <v>966.41999999999996</v>
      </c>
      <c r="I283" s="224"/>
      <c r="J283" s="220"/>
      <c r="K283" s="220"/>
      <c r="L283" s="225"/>
      <c r="M283" s="226"/>
      <c r="N283" s="227"/>
      <c r="O283" s="227"/>
      <c r="P283" s="227"/>
      <c r="Q283" s="227"/>
      <c r="R283" s="227"/>
      <c r="S283" s="227"/>
      <c r="T283" s="228"/>
      <c r="AT283" s="229" t="s">
        <v>188</v>
      </c>
      <c r="AU283" s="229" t="s">
        <v>84</v>
      </c>
      <c r="AV283" s="11" t="s">
        <v>84</v>
      </c>
      <c r="AW283" s="11" t="s">
        <v>37</v>
      </c>
      <c r="AX283" s="11" t="s">
        <v>75</v>
      </c>
      <c r="AY283" s="229" t="s">
        <v>176</v>
      </c>
    </row>
    <row r="284" s="11" customFormat="1">
      <c r="B284" s="219"/>
      <c r="C284" s="220"/>
      <c r="D284" s="216" t="s">
        <v>188</v>
      </c>
      <c r="E284" s="221" t="s">
        <v>19</v>
      </c>
      <c r="F284" s="222" t="s">
        <v>411</v>
      </c>
      <c r="G284" s="220"/>
      <c r="H284" s="223">
        <v>450</v>
      </c>
      <c r="I284" s="224"/>
      <c r="J284" s="220"/>
      <c r="K284" s="220"/>
      <c r="L284" s="225"/>
      <c r="M284" s="226"/>
      <c r="N284" s="227"/>
      <c r="O284" s="227"/>
      <c r="P284" s="227"/>
      <c r="Q284" s="227"/>
      <c r="R284" s="227"/>
      <c r="S284" s="227"/>
      <c r="T284" s="228"/>
      <c r="AT284" s="229" t="s">
        <v>188</v>
      </c>
      <c r="AU284" s="229" t="s">
        <v>84</v>
      </c>
      <c r="AV284" s="11" t="s">
        <v>84</v>
      </c>
      <c r="AW284" s="11" t="s">
        <v>37</v>
      </c>
      <c r="AX284" s="11" t="s">
        <v>75</v>
      </c>
      <c r="AY284" s="229" t="s">
        <v>176</v>
      </c>
    </row>
    <row r="285" s="12" customFormat="1">
      <c r="B285" s="230"/>
      <c r="C285" s="231"/>
      <c r="D285" s="216" t="s">
        <v>188</v>
      </c>
      <c r="E285" s="232" t="s">
        <v>19</v>
      </c>
      <c r="F285" s="233" t="s">
        <v>192</v>
      </c>
      <c r="G285" s="231"/>
      <c r="H285" s="234">
        <v>2221.77</v>
      </c>
      <c r="I285" s="235"/>
      <c r="J285" s="231"/>
      <c r="K285" s="231"/>
      <c r="L285" s="236"/>
      <c r="M285" s="237"/>
      <c r="N285" s="238"/>
      <c r="O285" s="238"/>
      <c r="P285" s="238"/>
      <c r="Q285" s="238"/>
      <c r="R285" s="238"/>
      <c r="S285" s="238"/>
      <c r="T285" s="239"/>
      <c r="AT285" s="240" t="s">
        <v>188</v>
      </c>
      <c r="AU285" s="240" t="s">
        <v>84</v>
      </c>
      <c r="AV285" s="12" t="s">
        <v>182</v>
      </c>
      <c r="AW285" s="12" t="s">
        <v>37</v>
      </c>
      <c r="AX285" s="12" t="s">
        <v>14</v>
      </c>
      <c r="AY285" s="240" t="s">
        <v>176</v>
      </c>
    </row>
    <row r="286" s="1" customFormat="1" ht="16.5" customHeight="1">
      <c r="B286" s="37"/>
      <c r="C286" s="204" t="s">
        <v>426</v>
      </c>
      <c r="D286" s="204" t="s">
        <v>178</v>
      </c>
      <c r="E286" s="205" t="s">
        <v>427</v>
      </c>
      <c r="F286" s="206" t="s">
        <v>428</v>
      </c>
      <c r="G286" s="207" t="s">
        <v>93</v>
      </c>
      <c r="H286" s="208">
        <v>1208.0250000000001</v>
      </c>
      <c r="I286" s="209"/>
      <c r="J286" s="210">
        <f>ROUND(I286*H286,2)</f>
        <v>0</v>
      </c>
      <c r="K286" s="206" t="s">
        <v>181</v>
      </c>
      <c r="L286" s="42"/>
      <c r="M286" s="211" t="s">
        <v>19</v>
      </c>
      <c r="N286" s="212" t="s">
        <v>46</v>
      </c>
      <c r="O286" s="78"/>
      <c r="P286" s="213">
        <f>O286*H286</f>
        <v>0</v>
      </c>
      <c r="Q286" s="213">
        <v>0.013860000000000001</v>
      </c>
      <c r="R286" s="213">
        <f>Q286*H286</f>
        <v>16.743226500000002</v>
      </c>
      <c r="S286" s="213">
        <v>0</v>
      </c>
      <c r="T286" s="214">
        <f>S286*H286</f>
        <v>0</v>
      </c>
      <c r="AR286" s="16" t="s">
        <v>182</v>
      </c>
      <c r="AT286" s="16" t="s">
        <v>178</v>
      </c>
      <c r="AU286" s="16" t="s">
        <v>84</v>
      </c>
      <c r="AY286" s="16" t="s">
        <v>176</v>
      </c>
      <c r="BE286" s="215">
        <f>IF(N286="základní",J286,0)</f>
        <v>0</v>
      </c>
      <c r="BF286" s="215">
        <f>IF(N286="snížená",J286,0)</f>
        <v>0</v>
      </c>
      <c r="BG286" s="215">
        <f>IF(N286="zákl. přenesená",J286,0)</f>
        <v>0</v>
      </c>
      <c r="BH286" s="215">
        <f>IF(N286="sníž. přenesená",J286,0)</f>
        <v>0</v>
      </c>
      <c r="BI286" s="215">
        <f>IF(N286="nulová",J286,0)</f>
        <v>0</v>
      </c>
      <c r="BJ286" s="16" t="s">
        <v>14</v>
      </c>
      <c r="BK286" s="215">
        <f>ROUND(I286*H286,2)</f>
        <v>0</v>
      </c>
      <c r="BL286" s="16" t="s">
        <v>182</v>
      </c>
      <c r="BM286" s="16" t="s">
        <v>429</v>
      </c>
    </row>
    <row r="287" s="1" customFormat="1">
      <c r="B287" s="37"/>
      <c r="C287" s="38"/>
      <c r="D287" s="216" t="s">
        <v>184</v>
      </c>
      <c r="E287" s="38"/>
      <c r="F287" s="217" t="s">
        <v>430</v>
      </c>
      <c r="G287" s="38"/>
      <c r="H287" s="38"/>
      <c r="I287" s="130"/>
      <c r="J287" s="38"/>
      <c r="K287" s="38"/>
      <c r="L287" s="42"/>
      <c r="M287" s="218"/>
      <c r="N287" s="78"/>
      <c r="O287" s="78"/>
      <c r="P287" s="78"/>
      <c r="Q287" s="78"/>
      <c r="R287" s="78"/>
      <c r="S287" s="78"/>
      <c r="T287" s="79"/>
      <c r="AT287" s="16" t="s">
        <v>184</v>
      </c>
      <c r="AU287" s="16" t="s">
        <v>84</v>
      </c>
    </row>
    <row r="288" s="13" customFormat="1">
      <c r="B288" s="241"/>
      <c r="C288" s="242"/>
      <c r="D288" s="216" t="s">
        <v>188</v>
      </c>
      <c r="E288" s="243" t="s">
        <v>19</v>
      </c>
      <c r="F288" s="244" t="s">
        <v>431</v>
      </c>
      <c r="G288" s="242"/>
      <c r="H288" s="243" t="s">
        <v>19</v>
      </c>
      <c r="I288" s="245"/>
      <c r="J288" s="242"/>
      <c r="K288" s="242"/>
      <c r="L288" s="246"/>
      <c r="M288" s="247"/>
      <c r="N288" s="248"/>
      <c r="O288" s="248"/>
      <c r="P288" s="248"/>
      <c r="Q288" s="248"/>
      <c r="R288" s="248"/>
      <c r="S288" s="248"/>
      <c r="T288" s="249"/>
      <c r="AT288" s="250" t="s">
        <v>188</v>
      </c>
      <c r="AU288" s="250" t="s">
        <v>84</v>
      </c>
      <c r="AV288" s="13" t="s">
        <v>14</v>
      </c>
      <c r="AW288" s="13" t="s">
        <v>37</v>
      </c>
      <c r="AX288" s="13" t="s">
        <v>75</v>
      </c>
      <c r="AY288" s="250" t="s">
        <v>176</v>
      </c>
    </row>
    <row r="289" s="11" customFormat="1">
      <c r="B289" s="219"/>
      <c r="C289" s="220"/>
      <c r="D289" s="216" t="s">
        <v>188</v>
      </c>
      <c r="E289" s="221" t="s">
        <v>19</v>
      </c>
      <c r="F289" s="222" t="s">
        <v>432</v>
      </c>
      <c r="G289" s="220"/>
      <c r="H289" s="223">
        <v>801.67499999999995</v>
      </c>
      <c r="I289" s="224"/>
      <c r="J289" s="220"/>
      <c r="K289" s="220"/>
      <c r="L289" s="225"/>
      <c r="M289" s="226"/>
      <c r="N289" s="227"/>
      <c r="O289" s="227"/>
      <c r="P289" s="227"/>
      <c r="Q289" s="227"/>
      <c r="R289" s="227"/>
      <c r="S289" s="227"/>
      <c r="T289" s="228"/>
      <c r="AT289" s="229" t="s">
        <v>188</v>
      </c>
      <c r="AU289" s="229" t="s">
        <v>84</v>
      </c>
      <c r="AV289" s="11" t="s">
        <v>84</v>
      </c>
      <c r="AW289" s="11" t="s">
        <v>37</v>
      </c>
      <c r="AX289" s="11" t="s">
        <v>75</v>
      </c>
      <c r="AY289" s="229" t="s">
        <v>176</v>
      </c>
    </row>
    <row r="290" s="11" customFormat="1">
      <c r="B290" s="219"/>
      <c r="C290" s="220"/>
      <c r="D290" s="216" t="s">
        <v>188</v>
      </c>
      <c r="E290" s="221" t="s">
        <v>19</v>
      </c>
      <c r="F290" s="222" t="s">
        <v>433</v>
      </c>
      <c r="G290" s="220"/>
      <c r="H290" s="223">
        <v>406.35000000000002</v>
      </c>
      <c r="I290" s="224"/>
      <c r="J290" s="220"/>
      <c r="K290" s="220"/>
      <c r="L290" s="225"/>
      <c r="M290" s="226"/>
      <c r="N290" s="227"/>
      <c r="O290" s="227"/>
      <c r="P290" s="227"/>
      <c r="Q290" s="227"/>
      <c r="R290" s="227"/>
      <c r="S290" s="227"/>
      <c r="T290" s="228"/>
      <c r="AT290" s="229" t="s">
        <v>188</v>
      </c>
      <c r="AU290" s="229" t="s">
        <v>84</v>
      </c>
      <c r="AV290" s="11" t="s">
        <v>84</v>
      </c>
      <c r="AW290" s="11" t="s">
        <v>37</v>
      </c>
      <c r="AX290" s="11" t="s">
        <v>75</v>
      </c>
      <c r="AY290" s="229" t="s">
        <v>176</v>
      </c>
    </row>
    <row r="291" s="12" customFormat="1">
      <c r="B291" s="230"/>
      <c r="C291" s="231"/>
      <c r="D291" s="216" t="s">
        <v>188</v>
      </c>
      <c r="E291" s="232" t="s">
        <v>124</v>
      </c>
      <c r="F291" s="233" t="s">
        <v>192</v>
      </c>
      <c r="G291" s="231"/>
      <c r="H291" s="234">
        <v>1208.0250000000001</v>
      </c>
      <c r="I291" s="235"/>
      <c r="J291" s="231"/>
      <c r="K291" s="231"/>
      <c r="L291" s="236"/>
      <c r="M291" s="237"/>
      <c r="N291" s="238"/>
      <c r="O291" s="238"/>
      <c r="P291" s="238"/>
      <c r="Q291" s="238"/>
      <c r="R291" s="238"/>
      <c r="S291" s="238"/>
      <c r="T291" s="239"/>
      <c r="AT291" s="240" t="s">
        <v>188</v>
      </c>
      <c r="AU291" s="240" t="s">
        <v>84</v>
      </c>
      <c r="AV291" s="12" t="s">
        <v>182</v>
      </c>
      <c r="AW291" s="12" t="s">
        <v>37</v>
      </c>
      <c r="AX291" s="12" t="s">
        <v>14</v>
      </c>
      <c r="AY291" s="240" t="s">
        <v>176</v>
      </c>
    </row>
    <row r="292" s="1" customFormat="1" ht="16.5" customHeight="1">
      <c r="B292" s="37"/>
      <c r="C292" s="204" t="s">
        <v>434</v>
      </c>
      <c r="D292" s="204" t="s">
        <v>178</v>
      </c>
      <c r="E292" s="205" t="s">
        <v>435</v>
      </c>
      <c r="F292" s="206" t="s">
        <v>436</v>
      </c>
      <c r="G292" s="207" t="s">
        <v>93</v>
      </c>
      <c r="H292" s="208">
        <v>1610.7000000000001</v>
      </c>
      <c r="I292" s="209"/>
      <c r="J292" s="210">
        <f>ROUND(I292*H292,2)</f>
        <v>0</v>
      </c>
      <c r="K292" s="206" t="s">
        <v>181</v>
      </c>
      <c r="L292" s="42"/>
      <c r="M292" s="211" t="s">
        <v>19</v>
      </c>
      <c r="N292" s="212" t="s">
        <v>46</v>
      </c>
      <c r="O292" s="78"/>
      <c r="P292" s="213">
        <f>O292*H292</f>
        <v>0</v>
      </c>
      <c r="Q292" s="213">
        <v>0.00198</v>
      </c>
      <c r="R292" s="213">
        <f>Q292*H292</f>
        <v>3.1891859999999999</v>
      </c>
      <c r="S292" s="213">
        <v>0</v>
      </c>
      <c r="T292" s="214">
        <f>S292*H292</f>
        <v>0</v>
      </c>
      <c r="AR292" s="16" t="s">
        <v>182</v>
      </c>
      <c r="AT292" s="16" t="s">
        <v>178</v>
      </c>
      <c r="AU292" s="16" t="s">
        <v>84</v>
      </c>
      <c r="AY292" s="16" t="s">
        <v>176</v>
      </c>
      <c r="BE292" s="215">
        <f>IF(N292="základní",J292,0)</f>
        <v>0</v>
      </c>
      <c r="BF292" s="215">
        <f>IF(N292="snížená",J292,0)</f>
        <v>0</v>
      </c>
      <c r="BG292" s="215">
        <f>IF(N292="zákl. přenesená",J292,0)</f>
        <v>0</v>
      </c>
      <c r="BH292" s="215">
        <f>IF(N292="sníž. přenesená",J292,0)</f>
        <v>0</v>
      </c>
      <c r="BI292" s="215">
        <f>IF(N292="nulová",J292,0)</f>
        <v>0</v>
      </c>
      <c r="BJ292" s="16" t="s">
        <v>14</v>
      </c>
      <c r="BK292" s="215">
        <f>ROUND(I292*H292,2)</f>
        <v>0</v>
      </c>
      <c r="BL292" s="16" t="s">
        <v>182</v>
      </c>
      <c r="BM292" s="16" t="s">
        <v>437</v>
      </c>
    </row>
    <row r="293" s="1" customFormat="1">
      <c r="B293" s="37"/>
      <c r="C293" s="38"/>
      <c r="D293" s="216" t="s">
        <v>184</v>
      </c>
      <c r="E293" s="38"/>
      <c r="F293" s="217" t="s">
        <v>430</v>
      </c>
      <c r="G293" s="38"/>
      <c r="H293" s="38"/>
      <c r="I293" s="130"/>
      <c r="J293" s="38"/>
      <c r="K293" s="38"/>
      <c r="L293" s="42"/>
      <c r="M293" s="218"/>
      <c r="N293" s="78"/>
      <c r="O293" s="78"/>
      <c r="P293" s="78"/>
      <c r="Q293" s="78"/>
      <c r="R293" s="78"/>
      <c r="S293" s="78"/>
      <c r="T293" s="79"/>
      <c r="AT293" s="16" t="s">
        <v>184</v>
      </c>
      <c r="AU293" s="16" t="s">
        <v>84</v>
      </c>
    </row>
    <row r="294" s="11" customFormat="1">
      <c r="B294" s="219"/>
      <c r="C294" s="220"/>
      <c r="D294" s="216" t="s">
        <v>188</v>
      </c>
      <c r="E294" s="221" t="s">
        <v>19</v>
      </c>
      <c r="F294" s="222" t="s">
        <v>126</v>
      </c>
      <c r="G294" s="220"/>
      <c r="H294" s="223">
        <v>1610.7000000000001</v>
      </c>
      <c r="I294" s="224"/>
      <c r="J294" s="220"/>
      <c r="K294" s="220"/>
      <c r="L294" s="225"/>
      <c r="M294" s="226"/>
      <c r="N294" s="227"/>
      <c r="O294" s="227"/>
      <c r="P294" s="227"/>
      <c r="Q294" s="227"/>
      <c r="R294" s="227"/>
      <c r="S294" s="227"/>
      <c r="T294" s="228"/>
      <c r="AT294" s="229" t="s">
        <v>188</v>
      </c>
      <c r="AU294" s="229" t="s">
        <v>84</v>
      </c>
      <c r="AV294" s="11" t="s">
        <v>84</v>
      </c>
      <c r="AW294" s="11" t="s">
        <v>37</v>
      </c>
      <c r="AX294" s="11" t="s">
        <v>75</v>
      </c>
      <c r="AY294" s="229" t="s">
        <v>176</v>
      </c>
    </row>
    <row r="295" s="12" customFormat="1">
      <c r="B295" s="230"/>
      <c r="C295" s="231"/>
      <c r="D295" s="216" t="s">
        <v>188</v>
      </c>
      <c r="E295" s="232" t="s">
        <v>19</v>
      </c>
      <c r="F295" s="233" t="s">
        <v>192</v>
      </c>
      <c r="G295" s="231"/>
      <c r="H295" s="234">
        <v>1610.7000000000001</v>
      </c>
      <c r="I295" s="235"/>
      <c r="J295" s="231"/>
      <c r="K295" s="231"/>
      <c r="L295" s="236"/>
      <c r="M295" s="237"/>
      <c r="N295" s="238"/>
      <c r="O295" s="238"/>
      <c r="P295" s="238"/>
      <c r="Q295" s="238"/>
      <c r="R295" s="238"/>
      <c r="S295" s="238"/>
      <c r="T295" s="239"/>
      <c r="AT295" s="240" t="s">
        <v>188</v>
      </c>
      <c r="AU295" s="240" t="s">
        <v>84</v>
      </c>
      <c r="AV295" s="12" t="s">
        <v>182</v>
      </c>
      <c r="AW295" s="12" t="s">
        <v>37</v>
      </c>
      <c r="AX295" s="12" t="s">
        <v>14</v>
      </c>
      <c r="AY295" s="240" t="s">
        <v>176</v>
      </c>
    </row>
    <row r="296" s="1" customFormat="1" ht="16.5" customHeight="1">
      <c r="B296" s="37"/>
      <c r="C296" s="204" t="s">
        <v>438</v>
      </c>
      <c r="D296" s="204" t="s">
        <v>178</v>
      </c>
      <c r="E296" s="205" t="s">
        <v>439</v>
      </c>
      <c r="F296" s="206" t="s">
        <v>440</v>
      </c>
      <c r="G296" s="207" t="s">
        <v>101</v>
      </c>
      <c r="H296" s="208">
        <v>1908.5</v>
      </c>
      <c r="I296" s="209"/>
      <c r="J296" s="210">
        <f>ROUND(I296*H296,2)</f>
        <v>0</v>
      </c>
      <c r="K296" s="206" t="s">
        <v>181</v>
      </c>
      <c r="L296" s="42"/>
      <c r="M296" s="211" t="s">
        <v>19</v>
      </c>
      <c r="N296" s="212" t="s">
        <v>46</v>
      </c>
      <c r="O296" s="78"/>
      <c r="P296" s="213">
        <f>O296*H296</f>
        <v>0</v>
      </c>
      <c r="Q296" s="213">
        <v>0</v>
      </c>
      <c r="R296" s="213">
        <f>Q296*H296</f>
        <v>0</v>
      </c>
      <c r="S296" s="213">
        <v>0</v>
      </c>
      <c r="T296" s="214">
        <f>S296*H296</f>
        <v>0</v>
      </c>
      <c r="AR296" s="16" t="s">
        <v>182</v>
      </c>
      <c r="AT296" s="16" t="s">
        <v>178</v>
      </c>
      <c r="AU296" s="16" t="s">
        <v>84</v>
      </c>
      <c r="AY296" s="16" t="s">
        <v>176</v>
      </c>
      <c r="BE296" s="215">
        <f>IF(N296="základní",J296,0)</f>
        <v>0</v>
      </c>
      <c r="BF296" s="215">
        <f>IF(N296="snížená",J296,0)</f>
        <v>0</v>
      </c>
      <c r="BG296" s="215">
        <f>IF(N296="zákl. přenesená",J296,0)</f>
        <v>0</v>
      </c>
      <c r="BH296" s="215">
        <f>IF(N296="sníž. přenesená",J296,0)</f>
        <v>0</v>
      </c>
      <c r="BI296" s="215">
        <f>IF(N296="nulová",J296,0)</f>
        <v>0</v>
      </c>
      <c r="BJ296" s="16" t="s">
        <v>14</v>
      </c>
      <c r="BK296" s="215">
        <f>ROUND(I296*H296,2)</f>
        <v>0</v>
      </c>
      <c r="BL296" s="16" t="s">
        <v>182</v>
      </c>
      <c r="BM296" s="16" t="s">
        <v>441</v>
      </c>
    </row>
    <row r="297" s="1" customFormat="1">
      <c r="B297" s="37"/>
      <c r="C297" s="38"/>
      <c r="D297" s="216" t="s">
        <v>184</v>
      </c>
      <c r="E297" s="38"/>
      <c r="F297" s="217" t="s">
        <v>442</v>
      </c>
      <c r="G297" s="38"/>
      <c r="H297" s="38"/>
      <c r="I297" s="130"/>
      <c r="J297" s="38"/>
      <c r="K297" s="38"/>
      <c r="L297" s="42"/>
      <c r="M297" s="218"/>
      <c r="N297" s="78"/>
      <c r="O297" s="78"/>
      <c r="P297" s="78"/>
      <c r="Q297" s="78"/>
      <c r="R297" s="78"/>
      <c r="S297" s="78"/>
      <c r="T297" s="79"/>
      <c r="AT297" s="16" t="s">
        <v>184</v>
      </c>
      <c r="AU297" s="16" t="s">
        <v>84</v>
      </c>
    </row>
    <row r="298" s="11" customFormat="1">
      <c r="B298" s="219"/>
      <c r="C298" s="220"/>
      <c r="D298" s="216" t="s">
        <v>188</v>
      </c>
      <c r="E298" s="221" t="s">
        <v>19</v>
      </c>
      <c r="F298" s="222" t="s">
        <v>99</v>
      </c>
      <c r="G298" s="220"/>
      <c r="H298" s="223">
        <v>1908.5</v>
      </c>
      <c r="I298" s="224"/>
      <c r="J298" s="220"/>
      <c r="K298" s="220"/>
      <c r="L298" s="225"/>
      <c r="M298" s="226"/>
      <c r="N298" s="227"/>
      <c r="O298" s="227"/>
      <c r="P298" s="227"/>
      <c r="Q298" s="227"/>
      <c r="R298" s="227"/>
      <c r="S298" s="227"/>
      <c r="T298" s="228"/>
      <c r="AT298" s="229" t="s">
        <v>188</v>
      </c>
      <c r="AU298" s="229" t="s">
        <v>84</v>
      </c>
      <c r="AV298" s="11" t="s">
        <v>84</v>
      </c>
      <c r="AW298" s="11" t="s">
        <v>37</v>
      </c>
      <c r="AX298" s="11" t="s">
        <v>75</v>
      </c>
      <c r="AY298" s="229" t="s">
        <v>176</v>
      </c>
    </row>
    <row r="299" s="12" customFormat="1">
      <c r="B299" s="230"/>
      <c r="C299" s="231"/>
      <c r="D299" s="216" t="s">
        <v>188</v>
      </c>
      <c r="E299" s="232" t="s">
        <v>19</v>
      </c>
      <c r="F299" s="233" t="s">
        <v>192</v>
      </c>
      <c r="G299" s="231"/>
      <c r="H299" s="234">
        <v>1908.5</v>
      </c>
      <c r="I299" s="235"/>
      <c r="J299" s="231"/>
      <c r="K299" s="231"/>
      <c r="L299" s="236"/>
      <c r="M299" s="237"/>
      <c r="N299" s="238"/>
      <c r="O299" s="238"/>
      <c r="P299" s="238"/>
      <c r="Q299" s="238"/>
      <c r="R299" s="238"/>
      <c r="S299" s="238"/>
      <c r="T299" s="239"/>
      <c r="AT299" s="240" t="s">
        <v>188</v>
      </c>
      <c r="AU299" s="240" t="s">
        <v>84</v>
      </c>
      <c r="AV299" s="12" t="s">
        <v>182</v>
      </c>
      <c r="AW299" s="12" t="s">
        <v>37</v>
      </c>
      <c r="AX299" s="12" t="s">
        <v>14</v>
      </c>
      <c r="AY299" s="240" t="s">
        <v>176</v>
      </c>
    </row>
    <row r="300" s="1" customFormat="1" ht="22.5" customHeight="1">
      <c r="B300" s="37"/>
      <c r="C300" s="204" t="s">
        <v>443</v>
      </c>
      <c r="D300" s="204" t="s">
        <v>178</v>
      </c>
      <c r="E300" s="205" t="s">
        <v>444</v>
      </c>
      <c r="F300" s="206" t="s">
        <v>445</v>
      </c>
      <c r="G300" s="207" t="s">
        <v>101</v>
      </c>
      <c r="H300" s="208">
        <v>1907.5</v>
      </c>
      <c r="I300" s="209"/>
      <c r="J300" s="210">
        <f>ROUND(I300*H300,2)</f>
        <v>0</v>
      </c>
      <c r="K300" s="206" t="s">
        <v>181</v>
      </c>
      <c r="L300" s="42"/>
      <c r="M300" s="211" t="s">
        <v>19</v>
      </c>
      <c r="N300" s="212" t="s">
        <v>46</v>
      </c>
      <c r="O300" s="78"/>
      <c r="P300" s="213">
        <f>O300*H300</f>
        <v>0</v>
      </c>
      <c r="Q300" s="213">
        <v>0</v>
      </c>
      <c r="R300" s="213">
        <f>Q300*H300</f>
        <v>0</v>
      </c>
      <c r="S300" s="213">
        <v>0</v>
      </c>
      <c r="T300" s="214">
        <f>S300*H300</f>
        <v>0</v>
      </c>
      <c r="AR300" s="16" t="s">
        <v>182</v>
      </c>
      <c r="AT300" s="16" t="s">
        <v>178</v>
      </c>
      <c r="AU300" s="16" t="s">
        <v>84</v>
      </c>
      <c r="AY300" s="16" t="s">
        <v>176</v>
      </c>
      <c r="BE300" s="215">
        <f>IF(N300="základní",J300,0)</f>
        <v>0</v>
      </c>
      <c r="BF300" s="215">
        <f>IF(N300="snížená",J300,0)</f>
        <v>0</v>
      </c>
      <c r="BG300" s="215">
        <f>IF(N300="zákl. přenesená",J300,0)</f>
        <v>0</v>
      </c>
      <c r="BH300" s="215">
        <f>IF(N300="sníž. přenesená",J300,0)</f>
        <v>0</v>
      </c>
      <c r="BI300" s="215">
        <f>IF(N300="nulová",J300,0)</f>
        <v>0</v>
      </c>
      <c r="BJ300" s="16" t="s">
        <v>14</v>
      </c>
      <c r="BK300" s="215">
        <f>ROUND(I300*H300,2)</f>
        <v>0</v>
      </c>
      <c r="BL300" s="16" t="s">
        <v>182</v>
      </c>
      <c r="BM300" s="16" t="s">
        <v>446</v>
      </c>
    </row>
    <row r="301" s="1" customFormat="1">
      <c r="B301" s="37"/>
      <c r="C301" s="38"/>
      <c r="D301" s="216" t="s">
        <v>184</v>
      </c>
      <c r="E301" s="38"/>
      <c r="F301" s="217" t="s">
        <v>442</v>
      </c>
      <c r="G301" s="38"/>
      <c r="H301" s="38"/>
      <c r="I301" s="130"/>
      <c r="J301" s="38"/>
      <c r="K301" s="38"/>
      <c r="L301" s="42"/>
      <c r="M301" s="218"/>
      <c r="N301" s="78"/>
      <c r="O301" s="78"/>
      <c r="P301" s="78"/>
      <c r="Q301" s="78"/>
      <c r="R301" s="78"/>
      <c r="S301" s="78"/>
      <c r="T301" s="79"/>
      <c r="AT301" s="16" t="s">
        <v>184</v>
      </c>
      <c r="AU301" s="16" t="s">
        <v>84</v>
      </c>
    </row>
    <row r="302" s="11" customFormat="1">
      <c r="B302" s="219"/>
      <c r="C302" s="220"/>
      <c r="D302" s="216" t="s">
        <v>188</v>
      </c>
      <c r="E302" s="221" t="s">
        <v>19</v>
      </c>
      <c r="F302" s="222" t="s">
        <v>103</v>
      </c>
      <c r="G302" s="220"/>
      <c r="H302" s="223">
        <v>1907.5</v>
      </c>
      <c r="I302" s="224"/>
      <c r="J302" s="220"/>
      <c r="K302" s="220"/>
      <c r="L302" s="225"/>
      <c r="M302" s="226"/>
      <c r="N302" s="227"/>
      <c r="O302" s="227"/>
      <c r="P302" s="227"/>
      <c r="Q302" s="227"/>
      <c r="R302" s="227"/>
      <c r="S302" s="227"/>
      <c r="T302" s="228"/>
      <c r="AT302" s="229" t="s">
        <v>188</v>
      </c>
      <c r="AU302" s="229" t="s">
        <v>84</v>
      </c>
      <c r="AV302" s="11" t="s">
        <v>84</v>
      </c>
      <c r="AW302" s="11" t="s">
        <v>37</v>
      </c>
      <c r="AX302" s="11" t="s">
        <v>75</v>
      </c>
      <c r="AY302" s="229" t="s">
        <v>176</v>
      </c>
    </row>
    <row r="303" s="12" customFormat="1">
      <c r="B303" s="230"/>
      <c r="C303" s="231"/>
      <c r="D303" s="216" t="s">
        <v>188</v>
      </c>
      <c r="E303" s="232" t="s">
        <v>19</v>
      </c>
      <c r="F303" s="233" t="s">
        <v>192</v>
      </c>
      <c r="G303" s="231"/>
      <c r="H303" s="234">
        <v>1907.5</v>
      </c>
      <c r="I303" s="235"/>
      <c r="J303" s="231"/>
      <c r="K303" s="231"/>
      <c r="L303" s="236"/>
      <c r="M303" s="237"/>
      <c r="N303" s="238"/>
      <c r="O303" s="238"/>
      <c r="P303" s="238"/>
      <c r="Q303" s="238"/>
      <c r="R303" s="238"/>
      <c r="S303" s="238"/>
      <c r="T303" s="239"/>
      <c r="AT303" s="240" t="s">
        <v>188</v>
      </c>
      <c r="AU303" s="240" t="s">
        <v>84</v>
      </c>
      <c r="AV303" s="12" t="s">
        <v>182</v>
      </c>
      <c r="AW303" s="12" t="s">
        <v>37</v>
      </c>
      <c r="AX303" s="12" t="s">
        <v>14</v>
      </c>
      <c r="AY303" s="240" t="s">
        <v>176</v>
      </c>
    </row>
    <row r="304" s="1" customFormat="1" ht="16.5" customHeight="1">
      <c r="B304" s="37"/>
      <c r="C304" s="204" t="s">
        <v>447</v>
      </c>
      <c r="D304" s="204" t="s">
        <v>178</v>
      </c>
      <c r="E304" s="205" t="s">
        <v>448</v>
      </c>
      <c r="F304" s="206" t="s">
        <v>449</v>
      </c>
      <c r="G304" s="207" t="s">
        <v>93</v>
      </c>
      <c r="H304" s="208">
        <v>1409.3630000000001</v>
      </c>
      <c r="I304" s="209"/>
      <c r="J304" s="210">
        <f>ROUND(I304*H304,2)</f>
        <v>0</v>
      </c>
      <c r="K304" s="206" t="s">
        <v>181</v>
      </c>
      <c r="L304" s="42"/>
      <c r="M304" s="211" t="s">
        <v>19</v>
      </c>
      <c r="N304" s="212" t="s">
        <v>46</v>
      </c>
      <c r="O304" s="78"/>
      <c r="P304" s="213">
        <f>O304*H304</f>
        <v>0</v>
      </c>
      <c r="Q304" s="213">
        <v>4.0000000000000003E-05</v>
      </c>
      <c r="R304" s="213">
        <f>Q304*H304</f>
        <v>0.056374520000000004</v>
      </c>
      <c r="S304" s="213">
        <v>0</v>
      </c>
      <c r="T304" s="214">
        <f>S304*H304</f>
        <v>0</v>
      </c>
      <c r="AR304" s="16" t="s">
        <v>182</v>
      </c>
      <c r="AT304" s="16" t="s">
        <v>178</v>
      </c>
      <c r="AU304" s="16" t="s">
        <v>84</v>
      </c>
      <c r="AY304" s="16" t="s">
        <v>176</v>
      </c>
      <c r="BE304" s="215">
        <f>IF(N304="základní",J304,0)</f>
        <v>0</v>
      </c>
      <c r="BF304" s="215">
        <f>IF(N304="snížená",J304,0)</f>
        <v>0</v>
      </c>
      <c r="BG304" s="215">
        <f>IF(N304="zákl. přenesená",J304,0)</f>
        <v>0</v>
      </c>
      <c r="BH304" s="215">
        <f>IF(N304="sníž. přenesená",J304,0)</f>
        <v>0</v>
      </c>
      <c r="BI304" s="215">
        <f>IF(N304="nulová",J304,0)</f>
        <v>0</v>
      </c>
      <c r="BJ304" s="16" t="s">
        <v>14</v>
      </c>
      <c r="BK304" s="215">
        <f>ROUND(I304*H304,2)</f>
        <v>0</v>
      </c>
      <c r="BL304" s="16" t="s">
        <v>182</v>
      </c>
      <c r="BM304" s="16" t="s">
        <v>450</v>
      </c>
    </row>
    <row r="305" s="1" customFormat="1">
      <c r="B305" s="37"/>
      <c r="C305" s="38"/>
      <c r="D305" s="216" t="s">
        <v>184</v>
      </c>
      <c r="E305" s="38"/>
      <c r="F305" s="217" t="s">
        <v>451</v>
      </c>
      <c r="G305" s="38"/>
      <c r="H305" s="38"/>
      <c r="I305" s="130"/>
      <c r="J305" s="38"/>
      <c r="K305" s="38"/>
      <c r="L305" s="42"/>
      <c r="M305" s="218"/>
      <c r="N305" s="78"/>
      <c r="O305" s="78"/>
      <c r="P305" s="78"/>
      <c r="Q305" s="78"/>
      <c r="R305" s="78"/>
      <c r="S305" s="78"/>
      <c r="T305" s="79"/>
      <c r="AT305" s="16" t="s">
        <v>184</v>
      </c>
      <c r="AU305" s="16" t="s">
        <v>84</v>
      </c>
    </row>
    <row r="306" s="13" customFormat="1">
      <c r="B306" s="241"/>
      <c r="C306" s="242"/>
      <c r="D306" s="216" t="s">
        <v>188</v>
      </c>
      <c r="E306" s="243" t="s">
        <v>19</v>
      </c>
      <c r="F306" s="244" t="s">
        <v>452</v>
      </c>
      <c r="G306" s="242"/>
      <c r="H306" s="243" t="s">
        <v>19</v>
      </c>
      <c r="I306" s="245"/>
      <c r="J306" s="242"/>
      <c r="K306" s="242"/>
      <c r="L306" s="246"/>
      <c r="M306" s="247"/>
      <c r="N306" s="248"/>
      <c r="O306" s="248"/>
      <c r="P306" s="248"/>
      <c r="Q306" s="248"/>
      <c r="R306" s="248"/>
      <c r="S306" s="248"/>
      <c r="T306" s="249"/>
      <c r="AT306" s="250" t="s">
        <v>188</v>
      </c>
      <c r="AU306" s="250" t="s">
        <v>84</v>
      </c>
      <c r="AV306" s="13" t="s">
        <v>14</v>
      </c>
      <c r="AW306" s="13" t="s">
        <v>37</v>
      </c>
      <c r="AX306" s="13" t="s">
        <v>75</v>
      </c>
      <c r="AY306" s="250" t="s">
        <v>176</v>
      </c>
    </row>
    <row r="307" s="11" customFormat="1">
      <c r="B307" s="219"/>
      <c r="C307" s="220"/>
      <c r="D307" s="216" t="s">
        <v>188</v>
      </c>
      <c r="E307" s="221" t="s">
        <v>19</v>
      </c>
      <c r="F307" s="222" t="s">
        <v>453</v>
      </c>
      <c r="G307" s="220"/>
      <c r="H307" s="223">
        <v>604.01300000000003</v>
      </c>
      <c r="I307" s="224"/>
      <c r="J307" s="220"/>
      <c r="K307" s="220"/>
      <c r="L307" s="225"/>
      <c r="M307" s="226"/>
      <c r="N307" s="227"/>
      <c r="O307" s="227"/>
      <c r="P307" s="227"/>
      <c r="Q307" s="227"/>
      <c r="R307" s="227"/>
      <c r="S307" s="227"/>
      <c r="T307" s="228"/>
      <c r="AT307" s="229" t="s">
        <v>188</v>
      </c>
      <c r="AU307" s="229" t="s">
        <v>84</v>
      </c>
      <c r="AV307" s="11" t="s">
        <v>84</v>
      </c>
      <c r="AW307" s="11" t="s">
        <v>37</v>
      </c>
      <c r="AX307" s="11" t="s">
        <v>75</v>
      </c>
      <c r="AY307" s="229" t="s">
        <v>176</v>
      </c>
    </row>
    <row r="308" s="11" customFormat="1">
      <c r="B308" s="219"/>
      <c r="C308" s="220"/>
      <c r="D308" s="216" t="s">
        <v>188</v>
      </c>
      <c r="E308" s="221" t="s">
        <v>19</v>
      </c>
      <c r="F308" s="222" t="s">
        <v>454</v>
      </c>
      <c r="G308" s="220"/>
      <c r="H308" s="223">
        <v>805.35000000000002</v>
      </c>
      <c r="I308" s="224"/>
      <c r="J308" s="220"/>
      <c r="K308" s="220"/>
      <c r="L308" s="225"/>
      <c r="M308" s="226"/>
      <c r="N308" s="227"/>
      <c r="O308" s="227"/>
      <c r="P308" s="227"/>
      <c r="Q308" s="227"/>
      <c r="R308" s="227"/>
      <c r="S308" s="227"/>
      <c r="T308" s="228"/>
      <c r="AT308" s="229" t="s">
        <v>188</v>
      </c>
      <c r="AU308" s="229" t="s">
        <v>84</v>
      </c>
      <c r="AV308" s="11" t="s">
        <v>84</v>
      </c>
      <c r="AW308" s="11" t="s">
        <v>37</v>
      </c>
      <c r="AX308" s="11" t="s">
        <v>75</v>
      </c>
      <c r="AY308" s="229" t="s">
        <v>176</v>
      </c>
    </row>
    <row r="309" s="12" customFormat="1">
      <c r="B309" s="230"/>
      <c r="C309" s="231"/>
      <c r="D309" s="216" t="s">
        <v>188</v>
      </c>
      <c r="E309" s="232" t="s">
        <v>19</v>
      </c>
      <c r="F309" s="233" t="s">
        <v>192</v>
      </c>
      <c r="G309" s="231"/>
      <c r="H309" s="234">
        <v>1409.3630000000001</v>
      </c>
      <c r="I309" s="235"/>
      <c r="J309" s="231"/>
      <c r="K309" s="231"/>
      <c r="L309" s="236"/>
      <c r="M309" s="237"/>
      <c r="N309" s="238"/>
      <c r="O309" s="238"/>
      <c r="P309" s="238"/>
      <c r="Q309" s="238"/>
      <c r="R309" s="238"/>
      <c r="S309" s="238"/>
      <c r="T309" s="239"/>
      <c r="AT309" s="240" t="s">
        <v>188</v>
      </c>
      <c r="AU309" s="240" t="s">
        <v>84</v>
      </c>
      <c r="AV309" s="12" t="s">
        <v>182</v>
      </c>
      <c r="AW309" s="12" t="s">
        <v>37</v>
      </c>
      <c r="AX309" s="12" t="s">
        <v>14</v>
      </c>
      <c r="AY309" s="240" t="s">
        <v>176</v>
      </c>
    </row>
    <row r="310" s="1" customFormat="1" ht="16.5" customHeight="1">
      <c r="B310" s="37"/>
      <c r="C310" s="204" t="s">
        <v>455</v>
      </c>
      <c r="D310" s="204" t="s">
        <v>178</v>
      </c>
      <c r="E310" s="205" t="s">
        <v>456</v>
      </c>
      <c r="F310" s="206" t="s">
        <v>457</v>
      </c>
      <c r="G310" s="207" t="s">
        <v>101</v>
      </c>
      <c r="H310" s="208">
        <v>1908.5</v>
      </c>
      <c r="I310" s="209"/>
      <c r="J310" s="210">
        <f>ROUND(I310*H310,2)</f>
        <v>0</v>
      </c>
      <c r="K310" s="206" t="s">
        <v>181</v>
      </c>
      <c r="L310" s="42"/>
      <c r="M310" s="211" t="s">
        <v>19</v>
      </c>
      <c r="N310" s="212" t="s">
        <v>46</v>
      </c>
      <c r="O310" s="78"/>
      <c r="P310" s="213">
        <f>O310*H310</f>
        <v>0</v>
      </c>
      <c r="Q310" s="213">
        <v>0</v>
      </c>
      <c r="R310" s="213">
        <f>Q310*H310</f>
        <v>0</v>
      </c>
      <c r="S310" s="213">
        <v>0</v>
      </c>
      <c r="T310" s="214">
        <f>S310*H310</f>
        <v>0</v>
      </c>
      <c r="AR310" s="16" t="s">
        <v>182</v>
      </c>
      <c r="AT310" s="16" t="s">
        <v>178</v>
      </c>
      <c r="AU310" s="16" t="s">
        <v>84</v>
      </c>
      <c r="AY310" s="16" t="s">
        <v>176</v>
      </c>
      <c r="BE310" s="215">
        <f>IF(N310="základní",J310,0)</f>
        <v>0</v>
      </c>
      <c r="BF310" s="215">
        <f>IF(N310="snížená",J310,0)</f>
        <v>0</v>
      </c>
      <c r="BG310" s="215">
        <f>IF(N310="zákl. přenesená",J310,0)</f>
        <v>0</v>
      </c>
      <c r="BH310" s="215">
        <f>IF(N310="sníž. přenesená",J310,0)</f>
        <v>0</v>
      </c>
      <c r="BI310" s="215">
        <f>IF(N310="nulová",J310,0)</f>
        <v>0</v>
      </c>
      <c r="BJ310" s="16" t="s">
        <v>14</v>
      </c>
      <c r="BK310" s="215">
        <f>ROUND(I310*H310,2)</f>
        <v>0</v>
      </c>
      <c r="BL310" s="16" t="s">
        <v>182</v>
      </c>
      <c r="BM310" s="16" t="s">
        <v>458</v>
      </c>
    </row>
    <row r="311" s="1" customFormat="1">
      <c r="B311" s="37"/>
      <c r="C311" s="38"/>
      <c r="D311" s="216" t="s">
        <v>184</v>
      </c>
      <c r="E311" s="38"/>
      <c r="F311" s="217" t="s">
        <v>459</v>
      </c>
      <c r="G311" s="38"/>
      <c r="H311" s="38"/>
      <c r="I311" s="130"/>
      <c r="J311" s="38"/>
      <c r="K311" s="38"/>
      <c r="L311" s="42"/>
      <c r="M311" s="218"/>
      <c r="N311" s="78"/>
      <c r="O311" s="78"/>
      <c r="P311" s="78"/>
      <c r="Q311" s="78"/>
      <c r="R311" s="78"/>
      <c r="S311" s="78"/>
      <c r="T311" s="79"/>
      <c r="AT311" s="16" t="s">
        <v>184</v>
      </c>
      <c r="AU311" s="16" t="s">
        <v>84</v>
      </c>
    </row>
    <row r="312" s="11" customFormat="1">
      <c r="B312" s="219"/>
      <c r="C312" s="220"/>
      <c r="D312" s="216" t="s">
        <v>188</v>
      </c>
      <c r="E312" s="221" t="s">
        <v>19</v>
      </c>
      <c r="F312" s="222" t="s">
        <v>460</v>
      </c>
      <c r="G312" s="220"/>
      <c r="H312" s="223">
        <v>1908.5</v>
      </c>
      <c r="I312" s="224"/>
      <c r="J312" s="220"/>
      <c r="K312" s="220"/>
      <c r="L312" s="225"/>
      <c r="M312" s="226"/>
      <c r="N312" s="227"/>
      <c r="O312" s="227"/>
      <c r="P312" s="227"/>
      <c r="Q312" s="227"/>
      <c r="R312" s="227"/>
      <c r="S312" s="227"/>
      <c r="T312" s="228"/>
      <c r="AT312" s="229" t="s">
        <v>188</v>
      </c>
      <c r="AU312" s="229" t="s">
        <v>84</v>
      </c>
      <c r="AV312" s="11" t="s">
        <v>84</v>
      </c>
      <c r="AW312" s="11" t="s">
        <v>37</v>
      </c>
      <c r="AX312" s="11" t="s">
        <v>75</v>
      </c>
      <c r="AY312" s="229" t="s">
        <v>176</v>
      </c>
    </row>
    <row r="313" s="12" customFormat="1">
      <c r="B313" s="230"/>
      <c r="C313" s="231"/>
      <c r="D313" s="216" t="s">
        <v>188</v>
      </c>
      <c r="E313" s="232" t="s">
        <v>99</v>
      </c>
      <c r="F313" s="233" t="s">
        <v>192</v>
      </c>
      <c r="G313" s="231"/>
      <c r="H313" s="234">
        <v>1908.5</v>
      </c>
      <c r="I313" s="235"/>
      <c r="J313" s="231"/>
      <c r="K313" s="231"/>
      <c r="L313" s="236"/>
      <c r="M313" s="237"/>
      <c r="N313" s="238"/>
      <c r="O313" s="238"/>
      <c r="P313" s="238"/>
      <c r="Q313" s="238"/>
      <c r="R313" s="238"/>
      <c r="S313" s="238"/>
      <c r="T313" s="239"/>
      <c r="AT313" s="240" t="s">
        <v>188</v>
      </c>
      <c r="AU313" s="240" t="s">
        <v>84</v>
      </c>
      <c r="AV313" s="12" t="s">
        <v>182</v>
      </c>
      <c r="AW313" s="12" t="s">
        <v>37</v>
      </c>
      <c r="AX313" s="12" t="s">
        <v>14</v>
      </c>
      <c r="AY313" s="240" t="s">
        <v>176</v>
      </c>
    </row>
    <row r="314" s="1" customFormat="1" ht="16.5" customHeight="1">
      <c r="B314" s="37"/>
      <c r="C314" s="204" t="s">
        <v>461</v>
      </c>
      <c r="D314" s="204" t="s">
        <v>178</v>
      </c>
      <c r="E314" s="205" t="s">
        <v>462</v>
      </c>
      <c r="F314" s="206" t="s">
        <v>463</v>
      </c>
      <c r="G314" s="207" t="s">
        <v>101</v>
      </c>
      <c r="H314" s="208">
        <v>1907.5</v>
      </c>
      <c r="I314" s="209"/>
      <c r="J314" s="210">
        <f>ROUND(I314*H314,2)</f>
        <v>0</v>
      </c>
      <c r="K314" s="206" t="s">
        <v>181</v>
      </c>
      <c r="L314" s="42"/>
      <c r="M314" s="211" t="s">
        <v>19</v>
      </c>
      <c r="N314" s="212" t="s">
        <v>46</v>
      </c>
      <c r="O314" s="78"/>
      <c r="P314" s="213">
        <f>O314*H314</f>
        <v>0</v>
      </c>
      <c r="Q314" s="213">
        <v>0</v>
      </c>
      <c r="R314" s="213">
        <f>Q314*H314</f>
        <v>0</v>
      </c>
      <c r="S314" s="213">
        <v>0</v>
      </c>
      <c r="T314" s="214">
        <f>S314*H314</f>
        <v>0</v>
      </c>
      <c r="AR314" s="16" t="s">
        <v>182</v>
      </c>
      <c r="AT314" s="16" t="s">
        <v>178</v>
      </c>
      <c r="AU314" s="16" t="s">
        <v>84</v>
      </c>
      <c r="AY314" s="16" t="s">
        <v>176</v>
      </c>
      <c r="BE314" s="215">
        <f>IF(N314="základní",J314,0)</f>
        <v>0</v>
      </c>
      <c r="BF314" s="215">
        <f>IF(N314="snížená",J314,0)</f>
        <v>0</v>
      </c>
      <c r="BG314" s="215">
        <f>IF(N314="zákl. přenesená",J314,0)</f>
        <v>0</v>
      </c>
      <c r="BH314" s="215">
        <f>IF(N314="sníž. přenesená",J314,0)</f>
        <v>0</v>
      </c>
      <c r="BI314" s="215">
        <f>IF(N314="nulová",J314,0)</f>
        <v>0</v>
      </c>
      <c r="BJ314" s="16" t="s">
        <v>14</v>
      </c>
      <c r="BK314" s="215">
        <f>ROUND(I314*H314,2)</f>
        <v>0</v>
      </c>
      <c r="BL314" s="16" t="s">
        <v>182</v>
      </c>
      <c r="BM314" s="16" t="s">
        <v>464</v>
      </c>
    </row>
    <row r="315" s="1" customFormat="1">
      <c r="B315" s="37"/>
      <c r="C315" s="38"/>
      <c r="D315" s="216" t="s">
        <v>184</v>
      </c>
      <c r="E315" s="38"/>
      <c r="F315" s="217" t="s">
        <v>459</v>
      </c>
      <c r="G315" s="38"/>
      <c r="H315" s="38"/>
      <c r="I315" s="130"/>
      <c r="J315" s="38"/>
      <c r="K315" s="38"/>
      <c r="L315" s="42"/>
      <c r="M315" s="218"/>
      <c r="N315" s="78"/>
      <c r="O315" s="78"/>
      <c r="P315" s="78"/>
      <c r="Q315" s="78"/>
      <c r="R315" s="78"/>
      <c r="S315" s="78"/>
      <c r="T315" s="79"/>
      <c r="AT315" s="16" t="s">
        <v>184</v>
      </c>
      <c r="AU315" s="16" t="s">
        <v>84</v>
      </c>
    </row>
    <row r="316" s="11" customFormat="1">
      <c r="B316" s="219"/>
      <c r="C316" s="220"/>
      <c r="D316" s="216" t="s">
        <v>188</v>
      </c>
      <c r="E316" s="221" t="s">
        <v>19</v>
      </c>
      <c r="F316" s="222" t="s">
        <v>465</v>
      </c>
      <c r="G316" s="220"/>
      <c r="H316" s="223">
        <v>1907.5</v>
      </c>
      <c r="I316" s="224"/>
      <c r="J316" s="220"/>
      <c r="K316" s="220"/>
      <c r="L316" s="225"/>
      <c r="M316" s="226"/>
      <c r="N316" s="227"/>
      <c r="O316" s="227"/>
      <c r="P316" s="227"/>
      <c r="Q316" s="227"/>
      <c r="R316" s="227"/>
      <c r="S316" s="227"/>
      <c r="T316" s="228"/>
      <c r="AT316" s="229" t="s">
        <v>188</v>
      </c>
      <c r="AU316" s="229" t="s">
        <v>84</v>
      </c>
      <c r="AV316" s="11" t="s">
        <v>84</v>
      </c>
      <c r="AW316" s="11" t="s">
        <v>37</v>
      </c>
      <c r="AX316" s="11" t="s">
        <v>75</v>
      </c>
      <c r="AY316" s="229" t="s">
        <v>176</v>
      </c>
    </row>
    <row r="317" s="12" customFormat="1">
      <c r="B317" s="230"/>
      <c r="C317" s="231"/>
      <c r="D317" s="216" t="s">
        <v>188</v>
      </c>
      <c r="E317" s="232" t="s">
        <v>103</v>
      </c>
      <c r="F317" s="233" t="s">
        <v>192</v>
      </c>
      <c r="G317" s="231"/>
      <c r="H317" s="234">
        <v>1907.5</v>
      </c>
      <c r="I317" s="235"/>
      <c r="J317" s="231"/>
      <c r="K317" s="231"/>
      <c r="L317" s="236"/>
      <c r="M317" s="237"/>
      <c r="N317" s="238"/>
      <c r="O317" s="238"/>
      <c r="P317" s="238"/>
      <c r="Q317" s="238"/>
      <c r="R317" s="238"/>
      <c r="S317" s="238"/>
      <c r="T317" s="239"/>
      <c r="AT317" s="240" t="s">
        <v>188</v>
      </c>
      <c r="AU317" s="240" t="s">
        <v>84</v>
      </c>
      <c r="AV317" s="12" t="s">
        <v>182</v>
      </c>
      <c r="AW317" s="12" t="s">
        <v>37</v>
      </c>
      <c r="AX317" s="12" t="s">
        <v>14</v>
      </c>
      <c r="AY317" s="240" t="s">
        <v>176</v>
      </c>
    </row>
    <row r="318" s="1" customFormat="1" ht="22.5" customHeight="1">
      <c r="B318" s="37"/>
      <c r="C318" s="204" t="s">
        <v>466</v>
      </c>
      <c r="D318" s="204" t="s">
        <v>178</v>
      </c>
      <c r="E318" s="205" t="s">
        <v>467</v>
      </c>
      <c r="F318" s="206" t="s">
        <v>468</v>
      </c>
      <c r="G318" s="207" t="s">
        <v>93</v>
      </c>
      <c r="H318" s="208">
        <v>6979.6999999999998</v>
      </c>
      <c r="I318" s="209"/>
      <c r="J318" s="210">
        <f>ROUND(I318*H318,2)</f>
        <v>0</v>
      </c>
      <c r="K318" s="206" t="s">
        <v>181</v>
      </c>
      <c r="L318" s="42"/>
      <c r="M318" s="211" t="s">
        <v>19</v>
      </c>
      <c r="N318" s="212" t="s">
        <v>46</v>
      </c>
      <c r="O318" s="78"/>
      <c r="P318" s="213">
        <f>O318*H318</f>
        <v>0</v>
      </c>
      <c r="Q318" s="213">
        <v>0</v>
      </c>
      <c r="R318" s="213">
        <f>Q318*H318</f>
        <v>0</v>
      </c>
      <c r="S318" s="213">
        <v>0.02</v>
      </c>
      <c r="T318" s="214">
        <f>S318*H318</f>
        <v>139.59399999999999</v>
      </c>
      <c r="AR318" s="16" t="s">
        <v>182</v>
      </c>
      <c r="AT318" s="16" t="s">
        <v>178</v>
      </c>
      <c r="AU318" s="16" t="s">
        <v>84</v>
      </c>
      <c r="AY318" s="16" t="s">
        <v>176</v>
      </c>
      <c r="BE318" s="215">
        <f>IF(N318="základní",J318,0)</f>
        <v>0</v>
      </c>
      <c r="BF318" s="215">
        <f>IF(N318="snížená",J318,0)</f>
        <v>0</v>
      </c>
      <c r="BG318" s="215">
        <f>IF(N318="zákl. přenesená",J318,0)</f>
        <v>0</v>
      </c>
      <c r="BH318" s="215">
        <f>IF(N318="sníž. přenesená",J318,0)</f>
        <v>0</v>
      </c>
      <c r="BI318" s="215">
        <f>IF(N318="nulová",J318,0)</f>
        <v>0</v>
      </c>
      <c r="BJ318" s="16" t="s">
        <v>14</v>
      </c>
      <c r="BK318" s="215">
        <f>ROUND(I318*H318,2)</f>
        <v>0</v>
      </c>
      <c r="BL318" s="16" t="s">
        <v>182</v>
      </c>
      <c r="BM318" s="16" t="s">
        <v>469</v>
      </c>
    </row>
    <row r="319" s="1" customFormat="1">
      <c r="B319" s="37"/>
      <c r="C319" s="38"/>
      <c r="D319" s="216" t="s">
        <v>184</v>
      </c>
      <c r="E319" s="38"/>
      <c r="F319" s="217" t="s">
        <v>470</v>
      </c>
      <c r="G319" s="38"/>
      <c r="H319" s="38"/>
      <c r="I319" s="130"/>
      <c r="J319" s="38"/>
      <c r="K319" s="38"/>
      <c r="L319" s="42"/>
      <c r="M319" s="218"/>
      <c r="N319" s="78"/>
      <c r="O319" s="78"/>
      <c r="P319" s="78"/>
      <c r="Q319" s="78"/>
      <c r="R319" s="78"/>
      <c r="S319" s="78"/>
      <c r="T319" s="79"/>
      <c r="AT319" s="16" t="s">
        <v>184</v>
      </c>
      <c r="AU319" s="16" t="s">
        <v>84</v>
      </c>
    </row>
    <row r="320" s="11" customFormat="1">
      <c r="B320" s="219"/>
      <c r="C320" s="220"/>
      <c r="D320" s="216" t="s">
        <v>188</v>
      </c>
      <c r="E320" s="221" t="s">
        <v>19</v>
      </c>
      <c r="F320" s="222" t="s">
        <v>95</v>
      </c>
      <c r="G320" s="220"/>
      <c r="H320" s="223">
        <v>3563</v>
      </c>
      <c r="I320" s="224"/>
      <c r="J320" s="220"/>
      <c r="K320" s="220"/>
      <c r="L320" s="225"/>
      <c r="M320" s="226"/>
      <c r="N320" s="227"/>
      <c r="O320" s="227"/>
      <c r="P320" s="227"/>
      <c r="Q320" s="227"/>
      <c r="R320" s="227"/>
      <c r="S320" s="227"/>
      <c r="T320" s="228"/>
      <c r="AT320" s="229" t="s">
        <v>188</v>
      </c>
      <c r="AU320" s="229" t="s">
        <v>84</v>
      </c>
      <c r="AV320" s="11" t="s">
        <v>84</v>
      </c>
      <c r="AW320" s="11" t="s">
        <v>37</v>
      </c>
      <c r="AX320" s="11" t="s">
        <v>75</v>
      </c>
      <c r="AY320" s="229" t="s">
        <v>176</v>
      </c>
    </row>
    <row r="321" s="11" customFormat="1">
      <c r="B321" s="219"/>
      <c r="C321" s="220"/>
      <c r="D321" s="216" t="s">
        <v>188</v>
      </c>
      <c r="E321" s="221" t="s">
        <v>19</v>
      </c>
      <c r="F321" s="222" t="s">
        <v>106</v>
      </c>
      <c r="G321" s="220"/>
      <c r="H321" s="223">
        <v>1806</v>
      </c>
      <c r="I321" s="224"/>
      <c r="J321" s="220"/>
      <c r="K321" s="220"/>
      <c r="L321" s="225"/>
      <c r="M321" s="226"/>
      <c r="N321" s="227"/>
      <c r="O321" s="227"/>
      <c r="P321" s="227"/>
      <c r="Q321" s="227"/>
      <c r="R321" s="227"/>
      <c r="S321" s="227"/>
      <c r="T321" s="228"/>
      <c r="AT321" s="229" t="s">
        <v>188</v>
      </c>
      <c r="AU321" s="229" t="s">
        <v>84</v>
      </c>
      <c r="AV321" s="11" t="s">
        <v>84</v>
      </c>
      <c r="AW321" s="11" t="s">
        <v>37</v>
      </c>
      <c r="AX321" s="11" t="s">
        <v>75</v>
      </c>
      <c r="AY321" s="229" t="s">
        <v>176</v>
      </c>
    </row>
    <row r="322" s="11" customFormat="1">
      <c r="B322" s="219"/>
      <c r="C322" s="220"/>
      <c r="D322" s="216" t="s">
        <v>188</v>
      </c>
      <c r="E322" s="221" t="s">
        <v>19</v>
      </c>
      <c r="F322" s="222" t="s">
        <v>126</v>
      </c>
      <c r="G322" s="220"/>
      <c r="H322" s="223">
        <v>1610.7000000000001</v>
      </c>
      <c r="I322" s="224"/>
      <c r="J322" s="220"/>
      <c r="K322" s="220"/>
      <c r="L322" s="225"/>
      <c r="M322" s="226"/>
      <c r="N322" s="227"/>
      <c r="O322" s="227"/>
      <c r="P322" s="227"/>
      <c r="Q322" s="227"/>
      <c r="R322" s="227"/>
      <c r="S322" s="227"/>
      <c r="T322" s="228"/>
      <c r="AT322" s="229" t="s">
        <v>188</v>
      </c>
      <c r="AU322" s="229" t="s">
        <v>84</v>
      </c>
      <c r="AV322" s="11" t="s">
        <v>84</v>
      </c>
      <c r="AW322" s="11" t="s">
        <v>37</v>
      </c>
      <c r="AX322" s="11" t="s">
        <v>75</v>
      </c>
      <c r="AY322" s="229" t="s">
        <v>176</v>
      </c>
    </row>
    <row r="323" s="12" customFormat="1">
      <c r="B323" s="230"/>
      <c r="C323" s="231"/>
      <c r="D323" s="216" t="s">
        <v>188</v>
      </c>
      <c r="E323" s="232" t="s">
        <v>19</v>
      </c>
      <c r="F323" s="233" t="s">
        <v>192</v>
      </c>
      <c r="G323" s="231"/>
      <c r="H323" s="234">
        <v>6979.6999999999998</v>
      </c>
      <c r="I323" s="235"/>
      <c r="J323" s="231"/>
      <c r="K323" s="231"/>
      <c r="L323" s="236"/>
      <c r="M323" s="237"/>
      <c r="N323" s="238"/>
      <c r="O323" s="238"/>
      <c r="P323" s="238"/>
      <c r="Q323" s="238"/>
      <c r="R323" s="238"/>
      <c r="S323" s="238"/>
      <c r="T323" s="239"/>
      <c r="AT323" s="240" t="s">
        <v>188</v>
      </c>
      <c r="AU323" s="240" t="s">
        <v>84</v>
      </c>
      <c r="AV323" s="12" t="s">
        <v>182</v>
      </c>
      <c r="AW323" s="12" t="s">
        <v>37</v>
      </c>
      <c r="AX323" s="12" t="s">
        <v>14</v>
      </c>
      <c r="AY323" s="240" t="s">
        <v>176</v>
      </c>
    </row>
    <row r="324" s="1" customFormat="1" ht="33.75" customHeight="1">
      <c r="B324" s="37"/>
      <c r="C324" s="204" t="s">
        <v>471</v>
      </c>
      <c r="D324" s="204" t="s">
        <v>178</v>
      </c>
      <c r="E324" s="205" t="s">
        <v>472</v>
      </c>
      <c r="F324" s="206" t="s">
        <v>473</v>
      </c>
      <c r="G324" s="207" t="s">
        <v>93</v>
      </c>
      <c r="H324" s="208">
        <v>1689</v>
      </c>
      <c r="I324" s="209"/>
      <c r="J324" s="210">
        <f>ROUND(I324*H324,2)</f>
        <v>0</v>
      </c>
      <c r="K324" s="206" t="s">
        <v>181</v>
      </c>
      <c r="L324" s="42"/>
      <c r="M324" s="211" t="s">
        <v>19</v>
      </c>
      <c r="N324" s="212" t="s">
        <v>46</v>
      </c>
      <c r="O324" s="78"/>
      <c r="P324" s="213">
        <f>O324*H324</f>
        <v>0</v>
      </c>
      <c r="Q324" s="213">
        <v>0</v>
      </c>
      <c r="R324" s="213">
        <f>Q324*H324</f>
        <v>0</v>
      </c>
      <c r="S324" s="213">
        <v>0.252</v>
      </c>
      <c r="T324" s="214">
        <f>S324*H324</f>
        <v>425.62799999999999</v>
      </c>
      <c r="AR324" s="16" t="s">
        <v>182</v>
      </c>
      <c r="AT324" s="16" t="s">
        <v>178</v>
      </c>
      <c r="AU324" s="16" t="s">
        <v>84</v>
      </c>
      <c r="AY324" s="16" t="s">
        <v>176</v>
      </c>
      <c r="BE324" s="215">
        <f>IF(N324="základní",J324,0)</f>
        <v>0</v>
      </c>
      <c r="BF324" s="215">
        <f>IF(N324="snížená",J324,0)</f>
        <v>0</v>
      </c>
      <c r="BG324" s="215">
        <f>IF(N324="zákl. přenesená",J324,0)</f>
        <v>0</v>
      </c>
      <c r="BH324" s="215">
        <f>IF(N324="sníž. přenesená",J324,0)</f>
        <v>0</v>
      </c>
      <c r="BI324" s="215">
        <f>IF(N324="nulová",J324,0)</f>
        <v>0</v>
      </c>
      <c r="BJ324" s="16" t="s">
        <v>14</v>
      </c>
      <c r="BK324" s="215">
        <f>ROUND(I324*H324,2)</f>
        <v>0</v>
      </c>
      <c r="BL324" s="16" t="s">
        <v>182</v>
      </c>
      <c r="BM324" s="16" t="s">
        <v>474</v>
      </c>
    </row>
    <row r="325" s="1" customFormat="1" ht="33.75" customHeight="1">
      <c r="B325" s="37"/>
      <c r="C325" s="204" t="s">
        <v>475</v>
      </c>
      <c r="D325" s="204" t="s">
        <v>178</v>
      </c>
      <c r="E325" s="205" t="s">
        <v>476</v>
      </c>
      <c r="F325" s="206" t="s">
        <v>477</v>
      </c>
      <c r="G325" s="207" t="s">
        <v>101</v>
      </c>
      <c r="H325" s="208">
        <v>40</v>
      </c>
      <c r="I325" s="209"/>
      <c r="J325" s="210">
        <f>ROUND(I325*H325,2)</f>
        <v>0</v>
      </c>
      <c r="K325" s="206" t="s">
        <v>181</v>
      </c>
      <c r="L325" s="42"/>
      <c r="M325" s="211" t="s">
        <v>19</v>
      </c>
      <c r="N325" s="212" t="s">
        <v>46</v>
      </c>
      <c r="O325" s="78"/>
      <c r="P325" s="213">
        <f>O325*H325</f>
        <v>0</v>
      </c>
      <c r="Q325" s="213">
        <v>0</v>
      </c>
      <c r="R325" s="213">
        <f>Q325*H325</f>
        <v>0</v>
      </c>
      <c r="S325" s="213">
        <v>0.025000000000000001</v>
      </c>
      <c r="T325" s="214">
        <f>S325*H325</f>
        <v>1</v>
      </c>
      <c r="AR325" s="16" t="s">
        <v>182</v>
      </c>
      <c r="AT325" s="16" t="s">
        <v>178</v>
      </c>
      <c r="AU325" s="16" t="s">
        <v>84</v>
      </c>
      <c r="AY325" s="16" t="s">
        <v>176</v>
      </c>
      <c r="BE325" s="215">
        <f>IF(N325="základní",J325,0)</f>
        <v>0</v>
      </c>
      <c r="BF325" s="215">
        <f>IF(N325="snížená",J325,0)</f>
        <v>0</v>
      </c>
      <c r="BG325" s="215">
        <f>IF(N325="zákl. přenesená",J325,0)</f>
        <v>0</v>
      </c>
      <c r="BH325" s="215">
        <f>IF(N325="sníž. přenesená",J325,0)</f>
        <v>0</v>
      </c>
      <c r="BI325" s="215">
        <f>IF(N325="nulová",J325,0)</f>
        <v>0</v>
      </c>
      <c r="BJ325" s="16" t="s">
        <v>14</v>
      </c>
      <c r="BK325" s="215">
        <f>ROUND(I325*H325,2)</f>
        <v>0</v>
      </c>
      <c r="BL325" s="16" t="s">
        <v>182</v>
      </c>
      <c r="BM325" s="16" t="s">
        <v>478</v>
      </c>
    </row>
    <row r="326" s="1" customFormat="1">
      <c r="B326" s="37"/>
      <c r="C326" s="38"/>
      <c r="D326" s="216" t="s">
        <v>184</v>
      </c>
      <c r="E326" s="38"/>
      <c r="F326" s="217" t="s">
        <v>479</v>
      </c>
      <c r="G326" s="38"/>
      <c r="H326" s="38"/>
      <c r="I326" s="130"/>
      <c r="J326" s="38"/>
      <c r="K326" s="38"/>
      <c r="L326" s="42"/>
      <c r="M326" s="218"/>
      <c r="N326" s="78"/>
      <c r="O326" s="78"/>
      <c r="P326" s="78"/>
      <c r="Q326" s="78"/>
      <c r="R326" s="78"/>
      <c r="S326" s="78"/>
      <c r="T326" s="79"/>
      <c r="AT326" s="16" t="s">
        <v>184</v>
      </c>
      <c r="AU326" s="16" t="s">
        <v>84</v>
      </c>
    </row>
    <row r="327" s="11" customFormat="1">
      <c r="B327" s="219"/>
      <c r="C327" s="220"/>
      <c r="D327" s="216" t="s">
        <v>188</v>
      </c>
      <c r="E327" s="221" t="s">
        <v>19</v>
      </c>
      <c r="F327" s="222" t="s">
        <v>318</v>
      </c>
      <c r="G327" s="220"/>
      <c r="H327" s="223">
        <v>40</v>
      </c>
      <c r="I327" s="224"/>
      <c r="J327" s="220"/>
      <c r="K327" s="220"/>
      <c r="L327" s="225"/>
      <c r="M327" s="226"/>
      <c r="N327" s="227"/>
      <c r="O327" s="227"/>
      <c r="P327" s="227"/>
      <c r="Q327" s="227"/>
      <c r="R327" s="227"/>
      <c r="S327" s="227"/>
      <c r="T327" s="228"/>
      <c r="AT327" s="229" t="s">
        <v>188</v>
      </c>
      <c r="AU327" s="229" t="s">
        <v>84</v>
      </c>
      <c r="AV327" s="11" t="s">
        <v>84</v>
      </c>
      <c r="AW327" s="11" t="s">
        <v>37</v>
      </c>
      <c r="AX327" s="11" t="s">
        <v>75</v>
      </c>
      <c r="AY327" s="229" t="s">
        <v>176</v>
      </c>
    </row>
    <row r="328" s="12" customFormat="1">
      <c r="B328" s="230"/>
      <c r="C328" s="231"/>
      <c r="D328" s="216" t="s">
        <v>188</v>
      </c>
      <c r="E328" s="232" t="s">
        <v>19</v>
      </c>
      <c r="F328" s="233" t="s">
        <v>192</v>
      </c>
      <c r="G328" s="231"/>
      <c r="H328" s="234">
        <v>40</v>
      </c>
      <c r="I328" s="235"/>
      <c r="J328" s="231"/>
      <c r="K328" s="231"/>
      <c r="L328" s="236"/>
      <c r="M328" s="237"/>
      <c r="N328" s="238"/>
      <c r="O328" s="238"/>
      <c r="P328" s="238"/>
      <c r="Q328" s="238"/>
      <c r="R328" s="238"/>
      <c r="S328" s="238"/>
      <c r="T328" s="239"/>
      <c r="AT328" s="240" t="s">
        <v>188</v>
      </c>
      <c r="AU328" s="240" t="s">
        <v>84</v>
      </c>
      <c r="AV328" s="12" t="s">
        <v>182</v>
      </c>
      <c r="AW328" s="12" t="s">
        <v>37</v>
      </c>
      <c r="AX328" s="12" t="s">
        <v>14</v>
      </c>
      <c r="AY328" s="240" t="s">
        <v>176</v>
      </c>
    </row>
    <row r="329" s="1" customFormat="1" ht="33.75" customHeight="1">
      <c r="B329" s="37"/>
      <c r="C329" s="204" t="s">
        <v>480</v>
      </c>
      <c r="D329" s="204" t="s">
        <v>178</v>
      </c>
      <c r="E329" s="205" t="s">
        <v>481</v>
      </c>
      <c r="F329" s="206" t="s">
        <v>482</v>
      </c>
      <c r="G329" s="207" t="s">
        <v>101</v>
      </c>
      <c r="H329" s="208">
        <v>3010.5</v>
      </c>
      <c r="I329" s="209"/>
      <c r="J329" s="210">
        <f>ROUND(I329*H329,2)</f>
        <v>0</v>
      </c>
      <c r="K329" s="206" t="s">
        <v>181</v>
      </c>
      <c r="L329" s="42"/>
      <c r="M329" s="211" t="s">
        <v>19</v>
      </c>
      <c r="N329" s="212" t="s">
        <v>46</v>
      </c>
      <c r="O329" s="78"/>
      <c r="P329" s="213">
        <f>O329*H329</f>
        <v>0</v>
      </c>
      <c r="Q329" s="213">
        <v>9.0000000000000006E-05</v>
      </c>
      <c r="R329" s="213">
        <f>Q329*H329</f>
        <v>0.27094499999999999</v>
      </c>
      <c r="S329" s="213">
        <v>0.042000000000000003</v>
      </c>
      <c r="T329" s="214">
        <f>S329*H329</f>
        <v>126.441</v>
      </c>
      <c r="AR329" s="16" t="s">
        <v>182</v>
      </c>
      <c r="AT329" s="16" t="s">
        <v>178</v>
      </c>
      <c r="AU329" s="16" t="s">
        <v>84</v>
      </c>
      <c r="AY329" s="16" t="s">
        <v>176</v>
      </c>
      <c r="BE329" s="215">
        <f>IF(N329="základní",J329,0)</f>
        <v>0</v>
      </c>
      <c r="BF329" s="215">
        <f>IF(N329="snížená",J329,0)</f>
        <v>0</v>
      </c>
      <c r="BG329" s="215">
        <f>IF(N329="zákl. přenesená",J329,0)</f>
        <v>0</v>
      </c>
      <c r="BH329" s="215">
        <f>IF(N329="sníž. přenesená",J329,0)</f>
        <v>0</v>
      </c>
      <c r="BI329" s="215">
        <f>IF(N329="nulová",J329,0)</f>
        <v>0</v>
      </c>
      <c r="BJ329" s="16" t="s">
        <v>14</v>
      </c>
      <c r="BK329" s="215">
        <f>ROUND(I329*H329,2)</f>
        <v>0</v>
      </c>
      <c r="BL329" s="16" t="s">
        <v>182</v>
      </c>
      <c r="BM329" s="16" t="s">
        <v>483</v>
      </c>
    </row>
    <row r="330" s="1" customFormat="1">
      <c r="B330" s="37"/>
      <c r="C330" s="38"/>
      <c r="D330" s="216" t="s">
        <v>184</v>
      </c>
      <c r="E330" s="38"/>
      <c r="F330" s="217" t="s">
        <v>479</v>
      </c>
      <c r="G330" s="38"/>
      <c r="H330" s="38"/>
      <c r="I330" s="130"/>
      <c r="J330" s="38"/>
      <c r="K330" s="38"/>
      <c r="L330" s="42"/>
      <c r="M330" s="218"/>
      <c r="N330" s="78"/>
      <c r="O330" s="78"/>
      <c r="P330" s="78"/>
      <c r="Q330" s="78"/>
      <c r="R330" s="78"/>
      <c r="S330" s="78"/>
      <c r="T330" s="79"/>
      <c r="AT330" s="16" t="s">
        <v>184</v>
      </c>
      <c r="AU330" s="16" t="s">
        <v>84</v>
      </c>
    </row>
    <row r="331" s="11" customFormat="1">
      <c r="B331" s="219"/>
      <c r="C331" s="220"/>
      <c r="D331" s="216" t="s">
        <v>188</v>
      </c>
      <c r="E331" s="221" t="s">
        <v>19</v>
      </c>
      <c r="F331" s="222" t="s">
        <v>484</v>
      </c>
      <c r="G331" s="220"/>
      <c r="H331" s="223">
        <v>3010.5</v>
      </c>
      <c r="I331" s="224"/>
      <c r="J331" s="220"/>
      <c r="K331" s="220"/>
      <c r="L331" s="225"/>
      <c r="M331" s="226"/>
      <c r="N331" s="227"/>
      <c r="O331" s="227"/>
      <c r="P331" s="227"/>
      <c r="Q331" s="227"/>
      <c r="R331" s="227"/>
      <c r="S331" s="227"/>
      <c r="T331" s="228"/>
      <c r="AT331" s="229" t="s">
        <v>188</v>
      </c>
      <c r="AU331" s="229" t="s">
        <v>84</v>
      </c>
      <c r="AV331" s="11" t="s">
        <v>84</v>
      </c>
      <c r="AW331" s="11" t="s">
        <v>37</v>
      </c>
      <c r="AX331" s="11" t="s">
        <v>75</v>
      </c>
      <c r="AY331" s="229" t="s">
        <v>176</v>
      </c>
    </row>
    <row r="332" s="12" customFormat="1">
      <c r="B332" s="230"/>
      <c r="C332" s="231"/>
      <c r="D332" s="216" t="s">
        <v>188</v>
      </c>
      <c r="E332" s="232" t="s">
        <v>19</v>
      </c>
      <c r="F332" s="233" t="s">
        <v>192</v>
      </c>
      <c r="G332" s="231"/>
      <c r="H332" s="234">
        <v>3010.5</v>
      </c>
      <c r="I332" s="235"/>
      <c r="J332" s="231"/>
      <c r="K332" s="231"/>
      <c r="L332" s="236"/>
      <c r="M332" s="237"/>
      <c r="N332" s="238"/>
      <c r="O332" s="238"/>
      <c r="P332" s="238"/>
      <c r="Q332" s="238"/>
      <c r="R332" s="238"/>
      <c r="S332" s="238"/>
      <c r="T332" s="239"/>
      <c r="AT332" s="240" t="s">
        <v>188</v>
      </c>
      <c r="AU332" s="240" t="s">
        <v>84</v>
      </c>
      <c r="AV332" s="12" t="s">
        <v>182</v>
      </c>
      <c r="AW332" s="12" t="s">
        <v>37</v>
      </c>
      <c r="AX332" s="12" t="s">
        <v>14</v>
      </c>
      <c r="AY332" s="240" t="s">
        <v>176</v>
      </c>
    </row>
    <row r="333" s="1" customFormat="1" ht="16.5" customHeight="1">
      <c r="B333" s="37"/>
      <c r="C333" s="204" t="s">
        <v>485</v>
      </c>
      <c r="D333" s="204" t="s">
        <v>178</v>
      </c>
      <c r="E333" s="205" t="s">
        <v>486</v>
      </c>
      <c r="F333" s="206" t="s">
        <v>487</v>
      </c>
      <c r="G333" s="207" t="s">
        <v>488</v>
      </c>
      <c r="H333" s="208">
        <v>883</v>
      </c>
      <c r="I333" s="209"/>
      <c r="J333" s="210">
        <f>ROUND(I333*H333,2)</f>
        <v>0</v>
      </c>
      <c r="K333" s="206" t="s">
        <v>19</v>
      </c>
      <c r="L333" s="42"/>
      <c r="M333" s="211" t="s">
        <v>19</v>
      </c>
      <c r="N333" s="212" t="s">
        <v>46</v>
      </c>
      <c r="O333" s="78"/>
      <c r="P333" s="213">
        <f>O333*H333</f>
        <v>0</v>
      </c>
      <c r="Q333" s="213">
        <v>0</v>
      </c>
      <c r="R333" s="213">
        <f>Q333*H333</f>
        <v>0</v>
      </c>
      <c r="S333" s="213">
        <v>0.0080000000000000002</v>
      </c>
      <c r="T333" s="214">
        <f>S333*H333</f>
        <v>7.0640000000000001</v>
      </c>
      <c r="AR333" s="16" t="s">
        <v>182</v>
      </c>
      <c r="AT333" s="16" t="s">
        <v>178</v>
      </c>
      <c r="AU333" s="16" t="s">
        <v>84</v>
      </c>
      <c r="AY333" s="16" t="s">
        <v>176</v>
      </c>
      <c r="BE333" s="215">
        <f>IF(N333="základní",J333,0)</f>
        <v>0</v>
      </c>
      <c r="BF333" s="215">
        <f>IF(N333="snížená",J333,0)</f>
        <v>0</v>
      </c>
      <c r="BG333" s="215">
        <f>IF(N333="zákl. přenesená",J333,0)</f>
        <v>0</v>
      </c>
      <c r="BH333" s="215">
        <f>IF(N333="sníž. přenesená",J333,0)</f>
        <v>0</v>
      </c>
      <c r="BI333" s="215">
        <f>IF(N333="nulová",J333,0)</f>
        <v>0</v>
      </c>
      <c r="BJ333" s="16" t="s">
        <v>14</v>
      </c>
      <c r="BK333" s="215">
        <f>ROUND(I333*H333,2)</f>
        <v>0</v>
      </c>
      <c r="BL333" s="16" t="s">
        <v>182</v>
      </c>
      <c r="BM333" s="16" t="s">
        <v>489</v>
      </c>
    </row>
    <row r="334" s="1" customFormat="1">
      <c r="B334" s="37"/>
      <c r="C334" s="38"/>
      <c r="D334" s="216" t="s">
        <v>184</v>
      </c>
      <c r="E334" s="38"/>
      <c r="F334" s="217" t="s">
        <v>479</v>
      </c>
      <c r="G334" s="38"/>
      <c r="H334" s="38"/>
      <c r="I334" s="130"/>
      <c r="J334" s="38"/>
      <c r="K334" s="38"/>
      <c r="L334" s="42"/>
      <c r="M334" s="218"/>
      <c r="N334" s="78"/>
      <c r="O334" s="78"/>
      <c r="P334" s="78"/>
      <c r="Q334" s="78"/>
      <c r="R334" s="78"/>
      <c r="S334" s="78"/>
      <c r="T334" s="79"/>
      <c r="AT334" s="16" t="s">
        <v>184</v>
      </c>
      <c r="AU334" s="16" t="s">
        <v>84</v>
      </c>
    </row>
    <row r="335" s="11" customFormat="1">
      <c r="B335" s="219"/>
      <c r="C335" s="220"/>
      <c r="D335" s="216" t="s">
        <v>188</v>
      </c>
      <c r="E335" s="221" t="s">
        <v>19</v>
      </c>
      <c r="F335" s="222" t="s">
        <v>490</v>
      </c>
      <c r="G335" s="220"/>
      <c r="H335" s="223">
        <v>392</v>
      </c>
      <c r="I335" s="224"/>
      <c r="J335" s="220"/>
      <c r="K335" s="220"/>
      <c r="L335" s="225"/>
      <c r="M335" s="226"/>
      <c r="N335" s="227"/>
      <c r="O335" s="227"/>
      <c r="P335" s="227"/>
      <c r="Q335" s="227"/>
      <c r="R335" s="227"/>
      <c r="S335" s="227"/>
      <c r="T335" s="228"/>
      <c r="AT335" s="229" t="s">
        <v>188</v>
      </c>
      <c r="AU335" s="229" t="s">
        <v>84</v>
      </c>
      <c r="AV335" s="11" t="s">
        <v>84</v>
      </c>
      <c r="AW335" s="11" t="s">
        <v>37</v>
      </c>
      <c r="AX335" s="11" t="s">
        <v>75</v>
      </c>
      <c r="AY335" s="229" t="s">
        <v>176</v>
      </c>
    </row>
    <row r="336" s="11" customFormat="1">
      <c r="B336" s="219"/>
      <c r="C336" s="220"/>
      <c r="D336" s="216" t="s">
        <v>188</v>
      </c>
      <c r="E336" s="221" t="s">
        <v>19</v>
      </c>
      <c r="F336" s="222" t="s">
        <v>491</v>
      </c>
      <c r="G336" s="220"/>
      <c r="H336" s="223">
        <v>491</v>
      </c>
      <c r="I336" s="224"/>
      <c r="J336" s="220"/>
      <c r="K336" s="220"/>
      <c r="L336" s="225"/>
      <c r="M336" s="226"/>
      <c r="N336" s="227"/>
      <c r="O336" s="227"/>
      <c r="P336" s="227"/>
      <c r="Q336" s="227"/>
      <c r="R336" s="227"/>
      <c r="S336" s="227"/>
      <c r="T336" s="228"/>
      <c r="AT336" s="229" t="s">
        <v>188</v>
      </c>
      <c r="AU336" s="229" t="s">
        <v>84</v>
      </c>
      <c r="AV336" s="11" t="s">
        <v>84</v>
      </c>
      <c r="AW336" s="11" t="s">
        <v>37</v>
      </c>
      <c r="AX336" s="11" t="s">
        <v>75</v>
      </c>
      <c r="AY336" s="229" t="s">
        <v>176</v>
      </c>
    </row>
    <row r="337" s="12" customFormat="1">
      <c r="B337" s="230"/>
      <c r="C337" s="231"/>
      <c r="D337" s="216" t="s">
        <v>188</v>
      </c>
      <c r="E337" s="232" t="s">
        <v>19</v>
      </c>
      <c r="F337" s="233" t="s">
        <v>192</v>
      </c>
      <c r="G337" s="231"/>
      <c r="H337" s="234">
        <v>883</v>
      </c>
      <c r="I337" s="235"/>
      <c r="J337" s="231"/>
      <c r="K337" s="231"/>
      <c r="L337" s="236"/>
      <c r="M337" s="237"/>
      <c r="N337" s="238"/>
      <c r="O337" s="238"/>
      <c r="P337" s="238"/>
      <c r="Q337" s="238"/>
      <c r="R337" s="238"/>
      <c r="S337" s="238"/>
      <c r="T337" s="239"/>
      <c r="AT337" s="240" t="s">
        <v>188</v>
      </c>
      <c r="AU337" s="240" t="s">
        <v>84</v>
      </c>
      <c r="AV337" s="12" t="s">
        <v>182</v>
      </c>
      <c r="AW337" s="12" t="s">
        <v>37</v>
      </c>
      <c r="AX337" s="12" t="s">
        <v>14</v>
      </c>
      <c r="AY337" s="240" t="s">
        <v>176</v>
      </c>
    </row>
    <row r="338" s="1" customFormat="1" ht="22.5" customHeight="1">
      <c r="B338" s="37"/>
      <c r="C338" s="204" t="s">
        <v>492</v>
      </c>
      <c r="D338" s="204" t="s">
        <v>178</v>
      </c>
      <c r="E338" s="205" t="s">
        <v>493</v>
      </c>
      <c r="F338" s="206" t="s">
        <v>494</v>
      </c>
      <c r="G338" s="207" t="s">
        <v>101</v>
      </c>
      <c r="H338" s="208">
        <v>389</v>
      </c>
      <c r="I338" s="209"/>
      <c r="J338" s="210">
        <f>ROUND(I338*H338,2)</f>
        <v>0</v>
      </c>
      <c r="K338" s="206" t="s">
        <v>181</v>
      </c>
      <c r="L338" s="42"/>
      <c r="M338" s="211" t="s">
        <v>19</v>
      </c>
      <c r="N338" s="212" t="s">
        <v>46</v>
      </c>
      <c r="O338" s="78"/>
      <c r="P338" s="213">
        <f>O338*H338</f>
        <v>0</v>
      </c>
      <c r="Q338" s="213">
        <v>0.00029</v>
      </c>
      <c r="R338" s="213">
        <f>Q338*H338</f>
        <v>0.11281000000000001</v>
      </c>
      <c r="S338" s="213">
        <v>0.053999999999999999</v>
      </c>
      <c r="T338" s="214">
        <f>S338*H338</f>
        <v>21.006</v>
      </c>
      <c r="AR338" s="16" t="s">
        <v>182</v>
      </c>
      <c r="AT338" s="16" t="s">
        <v>178</v>
      </c>
      <c r="AU338" s="16" t="s">
        <v>84</v>
      </c>
      <c r="AY338" s="16" t="s">
        <v>176</v>
      </c>
      <c r="BE338" s="215">
        <f>IF(N338="základní",J338,0)</f>
        <v>0</v>
      </c>
      <c r="BF338" s="215">
        <f>IF(N338="snížená",J338,0)</f>
        <v>0</v>
      </c>
      <c r="BG338" s="215">
        <f>IF(N338="zákl. přenesená",J338,0)</f>
        <v>0</v>
      </c>
      <c r="BH338" s="215">
        <f>IF(N338="sníž. přenesená",J338,0)</f>
        <v>0</v>
      </c>
      <c r="BI338" s="215">
        <f>IF(N338="nulová",J338,0)</f>
        <v>0</v>
      </c>
      <c r="BJ338" s="16" t="s">
        <v>14</v>
      </c>
      <c r="BK338" s="215">
        <f>ROUND(I338*H338,2)</f>
        <v>0</v>
      </c>
      <c r="BL338" s="16" t="s">
        <v>182</v>
      </c>
      <c r="BM338" s="16" t="s">
        <v>495</v>
      </c>
    </row>
    <row r="339" s="11" customFormat="1">
      <c r="B339" s="219"/>
      <c r="C339" s="220"/>
      <c r="D339" s="216" t="s">
        <v>188</v>
      </c>
      <c r="E339" s="221" t="s">
        <v>19</v>
      </c>
      <c r="F339" s="222" t="s">
        <v>324</v>
      </c>
      <c r="G339" s="220"/>
      <c r="H339" s="223">
        <v>389</v>
      </c>
      <c r="I339" s="224"/>
      <c r="J339" s="220"/>
      <c r="K339" s="220"/>
      <c r="L339" s="225"/>
      <c r="M339" s="226"/>
      <c r="N339" s="227"/>
      <c r="O339" s="227"/>
      <c r="P339" s="227"/>
      <c r="Q339" s="227"/>
      <c r="R339" s="227"/>
      <c r="S339" s="227"/>
      <c r="T339" s="228"/>
      <c r="AT339" s="229" t="s">
        <v>188</v>
      </c>
      <c r="AU339" s="229" t="s">
        <v>84</v>
      </c>
      <c r="AV339" s="11" t="s">
        <v>84</v>
      </c>
      <c r="AW339" s="11" t="s">
        <v>37</v>
      </c>
      <c r="AX339" s="11" t="s">
        <v>75</v>
      </c>
      <c r="AY339" s="229" t="s">
        <v>176</v>
      </c>
    </row>
    <row r="340" s="12" customFormat="1">
      <c r="B340" s="230"/>
      <c r="C340" s="231"/>
      <c r="D340" s="216" t="s">
        <v>188</v>
      </c>
      <c r="E340" s="232" t="s">
        <v>19</v>
      </c>
      <c r="F340" s="233" t="s">
        <v>192</v>
      </c>
      <c r="G340" s="231"/>
      <c r="H340" s="234">
        <v>389</v>
      </c>
      <c r="I340" s="235"/>
      <c r="J340" s="231"/>
      <c r="K340" s="231"/>
      <c r="L340" s="236"/>
      <c r="M340" s="237"/>
      <c r="N340" s="238"/>
      <c r="O340" s="238"/>
      <c r="P340" s="238"/>
      <c r="Q340" s="238"/>
      <c r="R340" s="238"/>
      <c r="S340" s="238"/>
      <c r="T340" s="239"/>
      <c r="AT340" s="240" t="s">
        <v>188</v>
      </c>
      <c r="AU340" s="240" t="s">
        <v>84</v>
      </c>
      <c r="AV340" s="12" t="s">
        <v>182</v>
      </c>
      <c r="AW340" s="12" t="s">
        <v>37</v>
      </c>
      <c r="AX340" s="12" t="s">
        <v>14</v>
      </c>
      <c r="AY340" s="240" t="s">
        <v>176</v>
      </c>
    </row>
    <row r="341" s="1" customFormat="1" ht="33.75" customHeight="1">
      <c r="B341" s="37"/>
      <c r="C341" s="204" t="s">
        <v>496</v>
      </c>
      <c r="D341" s="204" t="s">
        <v>178</v>
      </c>
      <c r="E341" s="205" t="s">
        <v>497</v>
      </c>
      <c r="F341" s="206" t="s">
        <v>498</v>
      </c>
      <c r="G341" s="207" t="s">
        <v>101</v>
      </c>
      <c r="H341" s="208">
        <v>212</v>
      </c>
      <c r="I341" s="209"/>
      <c r="J341" s="210">
        <f>ROUND(I341*H341,2)</f>
        <v>0</v>
      </c>
      <c r="K341" s="206" t="s">
        <v>181</v>
      </c>
      <c r="L341" s="42"/>
      <c r="M341" s="211" t="s">
        <v>19</v>
      </c>
      <c r="N341" s="212" t="s">
        <v>46</v>
      </c>
      <c r="O341" s="78"/>
      <c r="P341" s="213">
        <f>O341*H341</f>
        <v>0</v>
      </c>
      <c r="Q341" s="213">
        <v>0</v>
      </c>
      <c r="R341" s="213">
        <f>Q341*H341</f>
        <v>0</v>
      </c>
      <c r="S341" s="213">
        <v>0</v>
      </c>
      <c r="T341" s="214">
        <f>S341*H341</f>
        <v>0</v>
      </c>
      <c r="AR341" s="16" t="s">
        <v>182</v>
      </c>
      <c r="AT341" s="16" t="s">
        <v>178</v>
      </c>
      <c r="AU341" s="16" t="s">
        <v>84</v>
      </c>
      <c r="AY341" s="16" t="s">
        <v>176</v>
      </c>
      <c r="BE341" s="215">
        <f>IF(N341="základní",J341,0)</f>
        <v>0</v>
      </c>
      <c r="BF341" s="215">
        <f>IF(N341="snížená",J341,0)</f>
        <v>0</v>
      </c>
      <c r="BG341" s="215">
        <f>IF(N341="zákl. přenesená",J341,0)</f>
        <v>0</v>
      </c>
      <c r="BH341" s="215">
        <f>IF(N341="sníž. přenesená",J341,0)</f>
        <v>0</v>
      </c>
      <c r="BI341" s="215">
        <f>IF(N341="nulová",J341,0)</f>
        <v>0</v>
      </c>
      <c r="BJ341" s="16" t="s">
        <v>14</v>
      </c>
      <c r="BK341" s="215">
        <f>ROUND(I341*H341,2)</f>
        <v>0</v>
      </c>
      <c r="BL341" s="16" t="s">
        <v>182</v>
      </c>
      <c r="BM341" s="16" t="s">
        <v>499</v>
      </c>
    </row>
    <row r="342" s="1" customFormat="1">
      <c r="B342" s="37"/>
      <c r="C342" s="38"/>
      <c r="D342" s="216" t="s">
        <v>184</v>
      </c>
      <c r="E342" s="38"/>
      <c r="F342" s="217" t="s">
        <v>500</v>
      </c>
      <c r="G342" s="38"/>
      <c r="H342" s="38"/>
      <c r="I342" s="130"/>
      <c r="J342" s="38"/>
      <c r="K342" s="38"/>
      <c r="L342" s="42"/>
      <c r="M342" s="218"/>
      <c r="N342" s="78"/>
      <c r="O342" s="78"/>
      <c r="P342" s="78"/>
      <c r="Q342" s="78"/>
      <c r="R342" s="78"/>
      <c r="S342" s="78"/>
      <c r="T342" s="79"/>
      <c r="AT342" s="16" t="s">
        <v>184</v>
      </c>
      <c r="AU342" s="16" t="s">
        <v>84</v>
      </c>
    </row>
    <row r="343" s="11" customFormat="1">
      <c r="B343" s="219"/>
      <c r="C343" s="220"/>
      <c r="D343" s="216" t="s">
        <v>188</v>
      </c>
      <c r="E343" s="221" t="s">
        <v>19</v>
      </c>
      <c r="F343" s="222" t="s">
        <v>147</v>
      </c>
      <c r="G343" s="220"/>
      <c r="H343" s="223">
        <v>212</v>
      </c>
      <c r="I343" s="224"/>
      <c r="J343" s="220"/>
      <c r="K343" s="220"/>
      <c r="L343" s="225"/>
      <c r="M343" s="226"/>
      <c r="N343" s="227"/>
      <c r="O343" s="227"/>
      <c r="P343" s="227"/>
      <c r="Q343" s="227"/>
      <c r="R343" s="227"/>
      <c r="S343" s="227"/>
      <c r="T343" s="228"/>
      <c r="AT343" s="229" t="s">
        <v>188</v>
      </c>
      <c r="AU343" s="229" t="s">
        <v>84</v>
      </c>
      <c r="AV343" s="11" t="s">
        <v>84</v>
      </c>
      <c r="AW343" s="11" t="s">
        <v>37</v>
      </c>
      <c r="AX343" s="11" t="s">
        <v>75</v>
      </c>
      <c r="AY343" s="229" t="s">
        <v>176</v>
      </c>
    </row>
    <row r="344" s="12" customFormat="1">
      <c r="B344" s="230"/>
      <c r="C344" s="231"/>
      <c r="D344" s="216" t="s">
        <v>188</v>
      </c>
      <c r="E344" s="232" t="s">
        <v>19</v>
      </c>
      <c r="F344" s="233" t="s">
        <v>192</v>
      </c>
      <c r="G344" s="231"/>
      <c r="H344" s="234">
        <v>212</v>
      </c>
      <c r="I344" s="235"/>
      <c r="J344" s="231"/>
      <c r="K344" s="231"/>
      <c r="L344" s="236"/>
      <c r="M344" s="237"/>
      <c r="N344" s="238"/>
      <c r="O344" s="238"/>
      <c r="P344" s="238"/>
      <c r="Q344" s="238"/>
      <c r="R344" s="238"/>
      <c r="S344" s="238"/>
      <c r="T344" s="239"/>
      <c r="AT344" s="240" t="s">
        <v>188</v>
      </c>
      <c r="AU344" s="240" t="s">
        <v>84</v>
      </c>
      <c r="AV344" s="12" t="s">
        <v>182</v>
      </c>
      <c r="AW344" s="12" t="s">
        <v>37</v>
      </c>
      <c r="AX344" s="12" t="s">
        <v>14</v>
      </c>
      <c r="AY344" s="240" t="s">
        <v>176</v>
      </c>
    </row>
    <row r="345" s="10" customFormat="1" ht="22.8" customHeight="1">
      <c r="B345" s="188"/>
      <c r="C345" s="189"/>
      <c r="D345" s="190" t="s">
        <v>74</v>
      </c>
      <c r="E345" s="202" t="s">
        <v>501</v>
      </c>
      <c r="F345" s="202" t="s">
        <v>502</v>
      </c>
      <c r="G345" s="189"/>
      <c r="H345" s="189"/>
      <c r="I345" s="192"/>
      <c r="J345" s="203">
        <f>BK345</f>
        <v>0</v>
      </c>
      <c r="K345" s="189"/>
      <c r="L345" s="194"/>
      <c r="M345" s="195"/>
      <c r="N345" s="196"/>
      <c r="O345" s="196"/>
      <c r="P345" s="197">
        <f>SUM(P346:P374)</f>
        <v>0</v>
      </c>
      <c r="Q345" s="196"/>
      <c r="R345" s="197">
        <f>SUM(R346:R374)</f>
        <v>0</v>
      </c>
      <c r="S345" s="196"/>
      <c r="T345" s="198">
        <f>SUM(T346:T374)</f>
        <v>0</v>
      </c>
      <c r="AR345" s="199" t="s">
        <v>14</v>
      </c>
      <c r="AT345" s="200" t="s">
        <v>74</v>
      </c>
      <c r="AU345" s="200" t="s">
        <v>14</v>
      </c>
      <c r="AY345" s="199" t="s">
        <v>176</v>
      </c>
      <c r="BK345" s="201">
        <f>SUM(BK346:BK374)</f>
        <v>0</v>
      </c>
    </row>
    <row r="346" s="1" customFormat="1" ht="16.5" customHeight="1">
      <c r="B346" s="37"/>
      <c r="C346" s="204" t="s">
        <v>503</v>
      </c>
      <c r="D346" s="204" t="s">
        <v>178</v>
      </c>
      <c r="E346" s="205" t="s">
        <v>504</v>
      </c>
      <c r="F346" s="206" t="s">
        <v>505</v>
      </c>
      <c r="G346" s="207" t="s">
        <v>111</v>
      </c>
      <c r="H346" s="208">
        <v>2180.9250000000002</v>
      </c>
      <c r="I346" s="209"/>
      <c r="J346" s="210">
        <f>ROUND(I346*H346,2)</f>
        <v>0</v>
      </c>
      <c r="K346" s="206" t="s">
        <v>181</v>
      </c>
      <c r="L346" s="42"/>
      <c r="M346" s="211" t="s">
        <v>19</v>
      </c>
      <c r="N346" s="212" t="s">
        <v>46</v>
      </c>
      <c r="O346" s="78"/>
      <c r="P346" s="213">
        <f>O346*H346</f>
        <v>0</v>
      </c>
      <c r="Q346" s="213">
        <v>0</v>
      </c>
      <c r="R346" s="213">
        <f>Q346*H346</f>
        <v>0</v>
      </c>
      <c r="S346" s="213">
        <v>0</v>
      </c>
      <c r="T346" s="214">
        <f>S346*H346</f>
        <v>0</v>
      </c>
      <c r="AR346" s="16" t="s">
        <v>182</v>
      </c>
      <c r="AT346" s="16" t="s">
        <v>178</v>
      </c>
      <c r="AU346" s="16" t="s">
        <v>84</v>
      </c>
      <c r="AY346" s="16" t="s">
        <v>176</v>
      </c>
      <c r="BE346" s="215">
        <f>IF(N346="základní",J346,0)</f>
        <v>0</v>
      </c>
      <c r="BF346" s="215">
        <f>IF(N346="snížená",J346,0)</f>
        <v>0</v>
      </c>
      <c r="BG346" s="215">
        <f>IF(N346="zákl. přenesená",J346,0)</f>
        <v>0</v>
      </c>
      <c r="BH346" s="215">
        <f>IF(N346="sníž. přenesená",J346,0)</f>
        <v>0</v>
      </c>
      <c r="BI346" s="215">
        <f>IF(N346="nulová",J346,0)</f>
        <v>0</v>
      </c>
      <c r="BJ346" s="16" t="s">
        <v>14</v>
      </c>
      <c r="BK346" s="215">
        <f>ROUND(I346*H346,2)</f>
        <v>0</v>
      </c>
      <c r="BL346" s="16" t="s">
        <v>182</v>
      </c>
      <c r="BM346" s="16" t="s">
        <v>506</v>
      </c>
    </row>
    <row r="347" s="1" customFormat="1">
      <c r="B347" s="37"/>
      <c r="C347" s="38"/>
      <c r="D347" s="216" t="s">
        <v>184</v>
      </c>
      <c r="E347" s="38"/>
      <c r="F347" s="217" t="s">
        <v>507</v>
      </c>
      <c r="G347" s="38"/>
      <c r="H347" s="38"/>
      <c r="I347" s="130"/>
      <c r="J347" s="38"/>
      <c r="K347" s="38"/>
      <c r="L347" s="42"/>
      <c r="M347" s="218"/>
      <c r="N347" s="78"/>
      <c r="O347" s="78"/>
      <c r="P347" s="78"/>
      <c r="Q347" s="78"/>
      <c r="R347" s="78"/>
      <c r="S347" s="78"/>
      <c r="T347" s="79"/>
      <c r="AT347" s="16" t="s">
        <v>184</v>
      </c>
      <c r="AU347" s="16" t="s">
        <v>84</v>
      </c>
    </row>
    <row r="348" s="11" customFormat="1">
      <c r="B348" s="219"/>
      <c r="C348" s="220"/>
      <c r="D348" s="216" t="s">
        <v>188</v>
      </c>
      <c r="E348" s="221" t="s">
        <v>19</v>
      </c>
      <c r="F348" s="222" t="s">
        <v>114</v>
      </c>
      <c r="G348" s="220"/>
      <c r="H348" s="223">
        <v>2180.9250000000002</v>
      </c>
      <c r="I348" s="224"/>
      <c r="J348" s="220"/>
      <c r="K348" s="220"/>
      <c r="L348" s="225"/>
      <c r="M348" s="226"/>
      <c r="N348" s="227"/>
      <c r="O348" s="227"/>
      <c r="P348" s="227"/>
      <c r="Q348" s="227"/>
      <c r="R348" s="227"/>
      <c r="S348" s="227"/>
      <c r="T348" s="228"/>
      <c r="AT348" s="229" t="s">
        <v>188</v>
      </c>
      <c r="AU348" s="229" t="s">
        <v>84</v>
      </c>
      <c r="AV348" s="11" t="s">
        <v>84</v>
      </c>
      <c r="AW348" s="11" t="s">
        <v>37</v>
      </c>
      <c r="AX348" s="11" t="s">
        <v>75</v>
      </c>
      <c r="AY348" s="229" t="s">
        <v>176</v>
      </c>
    </row>
    <row r="349" s="12" customFormat="1">
      <c r="B349" s="230"/>
      <c r="C349" s="231"/>
      <c r="D349" s="216" t="s">
        <v>188</v>
      </c>
      <c r="E349" s="232" t="s">
        <v>19</v>
      </c>
      <c r="F349" s="233" t="s">
        <v>192</v>
      </c>
      <c r="G349" s="231"/>
      <c r="H349" s="234">
        <v>2180.9250000000002</v>
      </c>
      <c r="I349" s="235"/>
      <c r="J349" s="231"/>
      <c r="K349" s="231"/>
      <c r="L349" s="236"/>
      <c r="M349" s="237"/>
      <c r="N349" s="238"/>
      <c r="O349" s="238"/>
      <c r="P349" s="238"/>
      <c r="Q349" s="238"/>
      <c r="R349" s="238"/>
      <c r="S349" s="238"/>
      <c r="T349" s="239"/>
      <c r="AT349" s="240" t="s">
        <v>188</v>
      </c>
      <c r="AU349" s="240" t="s">
        <v>84</v>
      </c>
      <c r="AV349" s="12" t="s">
        <v>182</v>
      </c>
      <c r="AW349" s="12" t="s">
        <v>37</v>
      </c>
      <c r="AX349" s="12" t="s">
        <v>14</v>
      </c>
      <c r="AY349" s="240" t="s">
        <v>176</v>
      </c>
    </row>
    <row r="350" s="1" customFormat="1" ht="22.5" customHeight="1">
      <c r="B350" s="37"/>
      <c r="C350" s="204" t="s">
        <v>508</v>
      </c>
      <c r="D350" s="204" t="s">
        <v>178</v>
      </c>
      <c r="E350" s="205" t="s">
        <v>509</v>
      </c>
      <c r="F350" s="206" t="s">
        <v>510</v>
      </c>
      <c r="G350" s="207" t="s">
        <v>111</v>
      </c>
      <c r="H350" s="208">
        <v>30532.950000000001</v>
      </c>
      <c r="I350" s="209"/>
      <c r="J350" s="210">
        <f>ROUND(I350*H350,2)</f>
        <v>0</v>
      </c>
      <c r="K350" s="206" t="s">
        <v>181</v>
      </c>
      <c r="L350" s="42"/>
      <c r="M350" s="211" t="s">
        <v>19</v>
      </c>
      <c r="N350" s="212" t="s">
        <v>46</v>
      </c>
      <c r="O350" s="78"/>
      <c r="P350" s="213">
        <f>O350*H350</f>
        <v>0</v>
      </c>
      <c r="Q350" s="213">
        <v>0</v>
      </c>
      <c r="R350" s="213">
        <f>Q350*H350</f>
        <v>0</v>
      </c>
      <c r="S350" s="213">
        <v>0</v>
      </c>
      <c r="T350" s="214">
        <f>S350*H350</f>
        <v>0</v>
      </c>
      <c r="AR350" s="16" t="s">
        <v>182</v>
      </c>
      <c r="AT350" s="16" t="s">
        <v>178</v>
      </c>
      <c r="AU350" s="16" t="s">
        <v>84</v>
      </c>
      <c r="AY350" s="16" t="s">
        <v>176</v>
      </c>
      <c r="BE350" s="215">
        <f>IF(N350="základní",J350,0)</f>
        <v>0</v>
      </c>
      <c r="BF350" s="215">
        <f>IF(N350="snížená",J350,0)</f>
        <v>0</v>
      </c>
      <c r="BG350" s="215">
        <f>IF(N350="zákl. přenesená",J350,0)</f>
        <v>0</v>
      </c>
      <c r="BH350" s="215">
        <f>IF(N350="sníž. přenesená",J350,0)</f>
        <v>0</v>
      </c>
      <c r="BI350" s="215">
        <f>IF(N350="nulová",J350,0)</f>
        <v>0</v>
      </c>
      <c r="BJ350" s="16" t="s">
        <v>14</v>
      </c>
      <c r="BK350" s="215">
        <f>ROUND(I350*H350,2)</f>
        <v>0</v>
      </c>
      <c r="BL350" s="16" t="s">
        <v>182</v>
      </c>
      <c r="BM350" s="16" t="s">
        <v>511</v>
      </c>
    </row>
    <row r="351" s="1" customFormat="1">
      <c r="B351" s="37"/>
      <c r="C351" s="38"/>
      <c r="D351" s="216" t="s">
        <v>184</v>
      </c>
      <c r="E351" s="38"/>
      <c r="F351" s="217" t="s">
        <v>507</v>
      </c>
      <c r="G351" s="38"/>
      <c r="H351" s="38"/>
      <c r="I351" s="130"/>
      <c r="J351" s="38"/>
      <c r="K351" s="38"/>
      <c r="L351" s="42"/>
      <c r="M351" s="218"/>
      <c r="N351" s="78"/>
      <c r="O351" s="78"/>
      <c r="P351" s="78"/>
      <c r="Q351" s="78"/>
      <c r="R351" s="78"/>
      <c r="S351" s="78"/>
      <c r="T351" s="79"/>
      <c r="AT351" s="16" t="s">
        <v>184</v>
      </c>
      <c r="AU351" s="16" t="s">
        <v>84</v>
      </c>
    </row>
    <row r="352" s="11" customFormat="1">
      <c r="B352" s="219"/>
      <c r="C352" s="220"/>
      <c r="D352" s="216" t="s">
        <v>188</v>
      </c>
      <c r="E352" s="221" t="s">
        <v>19</v>
      </c>
      <c r="F352" s="222" t="s">
        <v>512</v>
      </c>
      <c r="G352" s="220"/>
      <c r="H352" s="223">
        <v>30532.950000000001</v>
      </c>
      <c r="I352" s="224"/>
      <c r="J352" s="220"/>
      <c r="K352" s="220"/>
      <c r="L352" s="225"/>
      <c r="M352" s="226"/>
      <c r="N352" s="227"/>
      <c r="O352" s="227"/>
      <c r="P352" s="227"/>
      <c r="Q352" s="227"/>
      <c r="R352" s="227"/>
      <c r="S352" s="227"/>
      <c r="T352" s="228"/>
      <c r="AT352" s="229" t="s">
        <v>188</v>
      </c>
      <c r="AU352" s="229" t="s">
        <v>84</v>
      </c>
      <c r="AV352" s="11" t="s">
        <v>84</v>
      </c>
      <c r="AW352" s="11" t="s">
        <v>37</v>
      </c>
      <c r="AX352" s="11" t="s">
        <v>75</v>
      </c>
      <c r="AY352" s="229" t="s">
        <v>176</v>
      </c>
    </row>
    <row r="353" s="12" customFormat="1">
      <c r="B353" s="230"/>
      <c r="C353" s="231"/>
      <c r="D353" s="216" t="s">
        <v>188</v>
      </c>
      <c r="E353" s="232" t="s">
        <v>19</v>
      </c>
      <c r="F353" s="233" t="s">
        <v>192</v>
      </c>
      <c r="G353" s="231"/>
      <c r="H353" s="234">
        <v>30532.950000000001</v>
      </c>
      <c r="I353" s="235"/>
      <c r="J353" s="231"/>
      <c r="K353" s="231"/>
      <c r="L353" s="236"/>
      <c r="M353" s="237"/>
      <c r="N353" s="238"/>
      <c r="O353" s="238"/>
      <c r="P353" s="238"/>
      <c r="Q353" s="238"/>
      <c r="R353" s="238"/>
      <c r="S353" s="238"/>
      <c r="T353" s="239"/>
      <c r="AT353" s="240" t="s">
        <v>188</v>
      </c>
      <c r="AU353" s="240" t="s">
        <v>84</v>
      </c>
      <c r="AV353" s="12" t="s">
        <v>182</v>
      </c>
      <c r="AW353" s="12" t="s">
        <v>37</v>
      </c>
      <c r="AX353" s="12" t="s">
        <v>14</v>
      </c>
      <c r="AY353" s="240" t="s">
        <v>176</v>
      </c>
    </row>
    <row r="354" s="1" customFormat="1" ht="22.5" customHeight="1">
      <c r="B354" s="37"/>
      <c r="C354" s="204" t="s">
        <v>513</v>
      </c>
      <c r="D354" s="204" t="s">
        <v>178</v>
      </c>
      <c r="E354" s="205" t="s">
        <v>514</v>
      </c>
      <c r="F354" s="206" t="s">
        <v>515</v>
      </c>
      <c r="G354" s="207" t="s">
        <v>111</v>
      </c>
      <c r="H354" s="208">
        <v>206.16999999999999</v>
      </c>
      <c r="I354" s="209"/>
      <c r="J354" s="210">
        <f>ROUND(I354*H354,2)</f>
        <v>0</v>
      </c>
      <c r="K354" s="206" t="s">
        <v>181</v>
      </c>
      <c r="L354" s="42"/>
      <c r="M354" s="211" t="s">
        <v>19</v>
      </c>
      <c r="N354" s="212" t="s">
        <v>46</v>
      </c>
      <c r="O354" s="78"/>
      <c r="P354" s="213">
        <f>O354*H354</f>
        <v>0</v>
      </c>
      <c r="Q354" s="213">
        <v>0</v>
      </c>
      <c r="R354" s="213">
        <f>Q354*H354</f>
        <v>0</v>
      </c>
      <c r="S354" s="213">
        <v>0</v>
      </c>
      <c r="T354" s="214">
        <f>S354*H354</f>
        <v>0</v>
      </c>
      <c r="AR354" s="16" t="s">
        <v>182</v>
      </c>
      <c r="AT354" s="16" t="s">
        <v>178</v>
      </c>
      <c r="AU354" s="16" t="s">
        <v>84</v>
      </c>
      <c r="AY354" s="16" t="s">
        <v>176</v>
      </c>
      <c r="BE354" s="215">
        <f>IF(N354="základní",J354,0)</f>
        <v>0</v>
      </c>
      <c r="BF354" s="215">
        <f>IF(N354="snížená",J354,0)</f>
        <v>0</v>
      </c>
      <c r="BG354" s="215">
        <f>IF(N354="zákl. přenesená",J354,0)</f>
        <v>0</v>
      </c>
      <c r="BH354" s="215">
        <f>IF(N354="sníž. přenesená",J354,0)</f>
        <v>0</v>
      </c>
      <c r="BI354" s="215">
        <f>IF(N354="nulová",J354,0)</f>
        <v>0</v>
      </c>
      <c r="BJ354" s="16" t="s">
        <v>14</v>
      </c>
      <c r="BK354" s="215">
        <f>ROUND(I354*H354,2)</f>
        <v>0</v>
      </c>
      <c r="BL354" s="16" t="s">
        <v>182</v>
      </c>
      <c r="BM354" s="16" t="s">
        <v>516</v>
      </c>
    </row>
    <row r="355" s="1" customFormat="1">
      <c r="B355" s="37"/>
      <c r="C355" s="38"/>
      <c r="D355" s="216" t="s">
        <v>184</v>
      </c>
      <c r="E355" s="38"/>
      <c r="F355" s="217" t="s">
        <v>517</v>
      </c>
      <c r="G355" s="38"/>
      <c r="H355" s="38"/>
      <c r="I355" s="130"/>
      <c r="J355" s="38"/>
      <c r="K355" s="38"/>
      <c r="L355" s="42"/>
      <c r="M355" s="218"/>
      <c r="N355" s="78"/>
      <c r="O355" s="78"/>
      <c r="P355" s="78"/>
      <c r="Q355" s="78"/>
      <c r="R355" s="78"/>
      <c r="S355" s="78"/>
      <c r="T355" s="79"/>
      <c r="AT355" s="16" t="s">
        <v>184</v>
      </c>
      <c r="AU355" s="16" t="s">
        <v>84</v>
      </c>
    </row>
    <row r="356" s="11" customFormat="1">
      <c r="B356" s="219"/>
      <c r="C356" s="220"/>
      <c r="D356" s="216" t="s">
        <v>188</v>
      </c>
      <c r="E356" s="221" t="s">
        <v>19</v>
      </c>
      <c r="F356" s="222" t="s">
        <v>144</v>
      </c>
      <c r="G356" s="220"/>
      <c r="H356" s="223">
        <v>206.16999999999999</v>
      </c>
      <c r="I356" s="224"/>
      <c r="J356" s="220"/>
      <c r="K356" s="220"/>
      <c r="L356" s="225"/>
      <c r="M356" s="226"/>
      <c r="N356" s="227"/>
      <c r="O356" s="227"/>
      <c r="P356" s="227"/>
      <c r="Q356" s="227"/>
      <c r="R356" s="227"/>
      <c r="S356" s="227"/>
      <c r="T356" s="228"/>
      <c r="AT356" s="229" t="s">
        <v>188</v>
      </c>
      <c r="AU356" s="229" t="s">
        <v>84</v>
      </c>
      <c r="AV356" s="11" t="s">
        <v>84</v>
      </c>
      <c r="AW356" s="11" t="s">
        <v>37</v>
      </c>
      <c r="AX356" s="11" t="s">
        <v>75</v>
      </c>
      <c r="AY356" s="229" t="s">
        <v>176</v>
      </c>
    </row>
    <row r="357" s="12" customFormat="1">
      <c r="B357" s="230"/>
      <c r="C357" s="231"/>
      <c r="D357" s="216" t="s">
        <v>188</v>
      </c>
      <c r="E357" s="232" t="s">
        <v>19</v>
      </c>
      <c r="F357" s="233" t="s">
        <v>192</v>
      </c>
      <c r="G357" s="231"/>
      <c r="H357" s="234">
        <v>206.16999999999999</v>
      </c>
      <c r="I357" s="235"/>
      <c r="J357" s="231"/>
      <c r="K357" s="231"/>
      <c r="L357" s="236"/>
      <c r="M357" s="237"/>
      <c r="N357" s="238"/>
      <c r="O357" s="238"/>
      <c r="P357" s="238"/>
      <c r="Q357" s="238"/>
      <c r="R357" s="238"/>
      <c r="S357" s="238"/>
      <c r="T357" s="239"/>
      <c r="AT357" s="240" t="s">
        <v>188</v>
      </c>
      <c r="AU357" s="240" t="s">
        <v>84</v>
      </c>
      <c r="AV357" s="12" t="s">
        <v>182</v>
      </c>
      <c r="AW357" s="12" t="s">
        <v>37</v>
      </c>
      <c r="AX357" s="12" t="s">
        <v>14</v>
      </c>
      <c r="AY357" s="240" t="s">
        <v>176</v>
      </c>
    </row>
    <row r="358" s="1" customFormat="1" ht="16.5" customHeight="1">
      <c r="B358" s="37"/>
      <c r="C358" s="204" t="s">
        <v>518</v>
      </c>
      <c r="D358" s="204" t="s">
        <v>178</v>
      </c>
      <c r="E358" s="205" t="s">
        <v>519</v>
      </c>
      <c r="F358" s="206" t="s">
        <v>520</v>
      </c>
      <c r="G358" s="207" t="s">
        <v>111</v>
      </c>
      <c r="H358" s="208">
        <v>278.73700000000002</v>
      </c>
      <c r="I358" s="209"/>
      <c r="J358" s="210">
        <f>ROUND(I358*H358,2)</f>
        <v>0</v>
      </c>
      <c r="K358" s="206" t="s">
        <v>181</v>
      </c>
      <c r="L358" s="42"/>
      <c r="M358" s="211" t="s">
        <v>19</v>
      </c>
      <c r="N358" s="212" t="s">
        <v>46</v>
      </c>
      <c r="O358" s="78"/>
      <c r="P358" s="213">
        <f>O358*H358</f>
        <v>0</v>
      </c>
      <c r="Q358" s="213">
        <v>0</v>
      </c>
      <c r="R358" s="213">
        <f>Q358*H358</f>
        <v>0</v>
      </c>
      <c r="S358" s="213">
        <v>0</v>
      </c>
      <c r="T358" s="214">
        <f>S358*H358</f>
        <v>0</v>
      </c>
      <c r="AR358" s="16" t="s">
        <v>182</v>
      </c>
      <c r="AT358" s="16" t="s">
        <v>178</v>
      </c>
      <c r="AU358" s="16" t="s">
        <v>84</v>
      </c>
      <c r="AY358" s="16" t="s">
        <v>176</v>
      </c>
      <c r="BE358" s="215">
        <f>IF(N358="základní",J358,0)</f>
        <v>0</v>
      </c>
      <c r="BF358" s="215">
        <f>IF(N358="snížená",J358,0)</f>
        <v>0</v>
      </c>
      <c r="BG358" s="215">
        <f>IF(N358="zákl. přenesená",J358,0)</f>
        <v>0</v>
      </c>
      <c r="BH358" s="215">
        <f>IF(N358="sníž. přenesená",J358,0)</f>
        <v>0</v>
      </c>
      <c r="BI358" s="215">
        <f>IF(N358="nulová",J358,0)</f>
        <v>0</v>
      </c>
      <c r="BJ358" s="16" t="s">
        <v>14</v>
      </c>
      <c r="BK358" s="215">
        <f>ROUND(I358*H358,2)</f>
        <v>0</v>
      </c>
      <c r="BL358" s="16" t="s">
        <v>182</v>
      </c>
      <c r="BM358" s="16" t="s">
        <v>521</v>
      </c>
    </row>
    <row r="359" s="1" customFormat="1">
      <c r="B359" s="37"/>
      <c r="C359" s="38"/>
      <c r="D359" s="216" t="s">
        <v>184</v>
      </c>
      <c r="E359" s="38"/>
      <c r="F359" s="217" t="s">
        <v>522</v>
      </c>
      <c r="G359" s="38"/>
      <c r="H359" s="38"/>
      <c r="I359" s="130"/>
      <c r="J359" s="38"/>
      <c r="K359" s="38"/>
      <c r="L359" s="42"/>
      <c r="M359" s="218"/>
      <c r="N359" s="78"/>
      <c r="O359" s="78"/>
      <c r="P359" s="78"/>
      <c r="Q359" s="78"/>
      <c r="R359" s="78"/>
      <c r="S359" s="78"/>
      <c r="T359" s="79"/>
      <c r="AT359" s="16" t="s">
        <v>184</v>
      </c>
      <c r="AU359" s="16" t="s">
        <v>84</v>
      </c>
    </row>
    <row r="360" s="11" customFormat="1">
      <c r="B360" s="219"/>
      <c r="C360" s="220"/>
      <c r="D360" s="216" t="s">
        <v>188</v>
      </c>
      <c r="E360" s="221" t="s">
        <v>19</v>
      </c>
      <c r="F360" s="222" t="s">
        <v>523</v>
      </c>
      <c r="G360" s="220"/>
      <c r="H360" s="223">
        <v>278.73700000000002</v>
      </c>
      <c r="I360" s="224"/>
      <c r="J360" s="220"/>
      <c r="K360" s="220"/>
      <c r="L360" s="225"/>
      <c r="M360" s="226"/>
      <c r="N360" s="227"/>
      <c r="O360" s="227"/>
      <c r="P360" s="227"/>
      <c r="Q360" s="227"/>
      <c r="R360" s="227"/>
      <c r="S360" s="227"/>
      <c r="T360" s="228"/>
      <c r="AT360" s="229" t="s">
        <v>188</v>
      </c>
      <c r="AU360" s="229" t="s">
        <v>84</v>
      </c>
      <c r="AV360" s="11" t="s">
        <v>84</v>
      </c>
      <c r="AW360" s="11" t="s">
        <v>37</v>
      </c>
      <c r="AX360" s="11" t="s">
        <v>75</v>
      </c>
      <c r="AY360" s="229" t="s">
        <v>176</v>
      </c>
    </row>
    <row r="361" s="12" customFormat="1">
      <c r="B361" s="230"/>
      <c r="C361" s="231"/>
      <c r="D361" s="216" t="s">
        <v>188</v>
      </c>
      <c r="E361" s="232" t="s">
        <v>132</v>
      </c>
      <c r="F361" s="233" t="s">
        <v>192</v>
      </c>
      <c r="G361" s="231"/>
      <c r="H361" s="234">
        <v>278.73700000000002</v>
      </c>
      <c r="I361" s="235"/>
      <c r="J361" s="231"/>
      <c r="K361" s="231"/>
      <c r="L361" s="236"/>
      <c r="M361" s="237"/>
      <c r="N361" s="238"/>
      <c r="O361" s="238"/>
      <c r="P361" s="238"/>
      <c r="Q361" s="238"/>
      <c r="R361" s="238"/>
      <c r="S361" s="238"/>
      <c r="T361" s="239"/>
      <c r="AT361" s="240" t="s">
        <v>188</v>
      </c>
      <c r="AU361" s="240" t="s">
        <v>84</v>
      </c>
      <c r="AV361" s="12" t="s">
        <v>182</v>
      </c>
      <c r="AW361" s="12" t="s">
        <v>37</v>
      </c>
      <c r="AX361" s="12" t="s">
        <v>14</v>
      </c>
      <c r="AY361" s="240" t="s">
        <v>176</v>
      </c>
    </row>
    <row r="362" s="1" customFormat="1" ht="22.5" customHeight="1">
      <c r="B362" s="37"/>
      <c r="C362" s="204" t="s">
        <v>524</v>
      </c>
      <c r="D362" s="204" t="s">
        <v>178</v>
      </c>
      <c r="E362" s="205" t="s">
        <v>525</v>
      </c>
      <c r="F362" s="206" t="s">
        <v>526</v>
      </c>
      <c r="G362" s="207" t="s">
        <v>111</v>
      </c>
      <c r="H362" s="208">
        <v>3902.3180000000002</v>
      </c>
      <c r="I362" s="209"/>
      <c r="J362" s="210">
        <f>ROUND(I362*H362,2)</f>
        <v>0</v>
      </c>
      <c r="K362" s="206" t="s">
        <v>181</v>
      </c>
      <c r="L362" s="42"/>
      <c r="M362" s="211" t="s">
        <v>19</v>
      </c>
      <c r="N362" s="212" t="s">
        <v>46</v>
      </c>
      <c r="O362" s="78"/>
      <c r="P362" s="213">
        <f>O362*H362</f>
        <v>0</v>
      </c>
      <c r="Q362" s="213">
        <v>0</v>
      </c>
      <c r="R362" s="213">
        <f>Q362*H362</f>
        <v>0</v>
      </c>
      <c r="S362" s="213">
        <v>0</v>
      </c>
      <c r="T362" s="214">
        <f>S362*H362</f>
        <v>0</v>
      </c>
      <c r="AR362" s="16" t="s">
        <v>182</v>
      </c>
      <c r="AT362" s="16" t="s">
        <v>178</v>
      </c>
      <c r="AU362" s="16" t="s">
        <v>84</v>
      </c>
      <c r="AY362" s="16" t="s">
        <v>176</v>
      </c>
      <c r="BE362" s="215">
        <f>IF(N362="základní",J362,0)</f>
        <v>0</v>
      </c>
      <c r="BF362" s="215">
        <f>IF(N362="snížená",J362,0)</f>
        <v>0</v>
      </c>
      <c r="BG362" s="215">
        <f>IF(N362="zákl. přenesená",J362,0)</f>
        <v>0</v>
      </c>
      <c r="BH362" s="215">
        <f>IF(N362="sníž. přenesená",J362,0)</f>
        <v>0</v>
      </c>
      <c r="BI362" s="215">
        <f>IF(N362="nulová",J362,0)</f>
        <v>0</v>
      </c>
      <c r="BJ362" s="16" t="s">
        <v>14</v>
      </c>
      <c r="BK362" s="215">
        <f>ROUND(I362*H362,2)</f>
        <v>0</v>
      </c>
      <c r="BL362" s="16" t="s">
        <v>182</v>
      </c>
      <c r="BM362" s="16" t="s">
        <v>527</v>
      </c>
    </row>
    <row r="363" s="1" customFormat="1">
      <c r="B363" s="37"/>
      <c r="C363" s="38"/>
      <c r="D363" s="216" t="s">
        <v>184</v>
      </c>
      <c r="E363" s="38"/>
      <c r="F363" s="217" t="s">
        <v>522</v>
      </c>
      <c r="G363" s="38"/>
      <c r="H363" s="38"/>
      <c r="I363" s="130"/>
      <c r="J363" s="38"/>
      <c r="K363" s="38"/>
      <c r="L363" s="42"/>
      <c r="M363" s="218"/>
      <c r="N363" s="78"/>
      <c r="O363" s="78"/>
      <c r="P363" s="78"/>
      <c r="Q363" s="78"/>
      <c r="R363" s="78"/>
      <c r="S363" s="78"/>
      <c r="T363" s="79"/>
      <c r="AT363" s="16" t="s">
        <v>184</v>
      </c>
      <c r="AU363" s="16" t="s">
        <v>84</v>
      </c>
    </row>
    <row r="364" s="11" customFormat="1">
      <c r="B364" s="219"/>
      <c r="C364" s="220"/>
      <c r="D364" s="216" t="s">
        <v>188</v>
      </c>
      <c r="E364" s="221" t="s">
        <v>19</v>
      </c>
      <c r="F364" s="222" t="s">
        <v>528</v>
      </c>
      <c r="G364" s="220"/>
      <c r="H364" s="223">
        <v>3902.3180000000002</v>
      </c>
      <c r="I364" s="224"/>
      <c r="J364" s="220"/>
      <c r="K364" s="220"/>
      <c r="L364" s="225"/>
      <c r="M364" s="226"/>
      <c r="N364" s="227"/>
      <c r="O364" s="227"/>
      <c r="P364" s="227"/>
      <c r="Q364" s="227"/>
      <c r="R364" s="227"/>
      <c r="S364" s="227"/>
      <c r="T364" s="228"/>
      <c r="AT364" s="229" t="s">
        <v>188</v>
      </c>
      <c r="AU364" s="229" t="s">
        <v>84</v>
      </c>
      <c r="AV364" s="11" t="s">
        <v>84</v>
      </c>
      <c r="AW364" s="11" t="s">
        <v>37</v>
      </c>
      <c r="AX364" s="11" t="s">
        <v>75</v>
      </c>
      <c r="AY364" s="229" t="s">
        <v>176</v>
      </c>
    </row>
    <row r="365" s="12" customFormat="1">
      <c r="B365" s="230"/>
      <c r="C365" s="231"/>
      <c r="D365" s="216" t="s">
        <v>188</v>
      </c>
      <c r="E365" s="232" t="s">
        <v>19</v>
      </c>
      <c r="F365" s="233" t="s">
        <v>192</v>
      </c>
      <c r="G365" s="231"/>
      <c r="H365" s="234">
        <v>3902.3180000000002</v>
      </c>
      <c r="I365" s="235"/>
      <c r="J365" s="231"/>
      <c r="K365" s="231"/>
      <c r="L365" s="236"/>
      <c r="M365" s="237"/>
      <c r="N365" s="238"/>
      <c r="O365" s="238"/>
      <c r="P365" s="238"/>
      <c r="Q365" s="238"/>
      <c r="R365" s="238"/>
      <c r="S365" s="238"/>
      <c r="T365" s="239"/>
      <c r="AT365" s="240" t="s">
        <v>188</v>
      </c>
      <c r="AU365" s="240" t="s">
        <v>84</v>
      </c>
      <c r="AV365" s="12" t="s">
        <v>182</v>
      </c>
      <c r="AW365" s="12" t="s">
        <v>37</v>
      </c>
      <c r="AX365" s="12" t="s">
        <v>14</v>
      </c>
      <c r="AY365" s="240" t="s">
        <v>176</v>
      </c>
    </row>
    <row r="366" s="1" customFormat="1" ht="16.5" customHeight="1">
      <c r="B366" s="37"/>
      <c r="C366" s="204" t="s">
        <v>529</v>
      </c>
      <c r="D366" s="204" t="s">
        <v>178</v>
      </c>
      <c r="E366" s="205" t="s">
        <v>530</v>
      </c>
      <c r="F366" s="206" t="s">
        <v>531</v>
      </c>
      <c r="G366" s="207" t="s">
        <v>111</v>
      </c>
      <c r="H366" s="208">
        <v>2180.9250000000002</v>
      </c>
      <c r="I366" s="209"/>
      <c r="J366" s="210">
        <f>ROUND(I366*H366,2)</f>
        <v>0</v>
      </c>
      <c r="K366" s="206" t="s">
        <v>181</v>
      </c>
      <c r="L366" s="42"/>
      <c r="M366" s="211" t="s">
        <v>19</v>
      </c>
      <c r="N366" s="212" t="s">
        <v>46</v>
      </c>
      <c r="O366" s="78"/>
      <c r="P366" s="213">
        <f>O366*H366</f>
        <v>0</v>
      </c>
      <c r="Q366" s="213">
        <v>0</v>
      </c>
      <c r="R366" s="213">
        <f>Q366*H366</f>
        <v>0</v>
      </c>
      <c r="S366" s="213">
        <v>0</v>
      </c>
      <c r="T366" s="214">
        <f>S366*H366</f>
        <v>0</v>
      </c>
      <c r="AR366" s="16" t="s">
        <v>182</v>
      </c>
      <c r="AT366" s="16" t="s">
        <v>178</v>
      </c>
      <c r="AU366" s="16" t="s">
        <v>84</v>
      </c>
      <c r="AY366" s="16" t="s">
        <v>176</v>
      </c>
      <c r="BE366" s="215">
        <f>IF(N366="základní",J366,0)</f>
        <v>0</v>
      </c>
      <c r="BF366" s="215">
        <f>IF(N366="snížená",J366,0)</f>
        <v>0</v>
      </c>
      <c r="BG366" s="215">
        <f>IF(N366="zákl. přenesená",J366,0)</f>
        <v>0</v>
      </c>
      <c r="BH366" s="215">
        <f>IF(N366="sníž. přenesená",J366,0)</f>
        <v>0</v>
      </c>
      <c r="BI366" s="215">
        <f>IF(N366="nulová",J366,0)</f>
        <v>0</v>
      </c>
      <c r="BJ366" s="16" t="s">
        <v>14</v>
      </c>
      <c r="BK366" s="215">
        <f>ROUND(I366*H366,2)</f>
        <v>0</v>
      </c>
      <c r="BL366" s="16" t="s">
        <v>182</v>
      </c>
      <c r="BM366" s="16" t="s">
        <v>532</v>
      </c>
    </row>
    <row r="367" s="1" customFormat="1">
      <c r="B367" s="37"/>
      <c r="C367" s="38"/>
      <c r="D367" s="216" t="s">
        <v>184</v>
      </c>
      <c r="E367" s="38"/>
      <c r="F367" s="217" t="s">
        <v>533</v>
      </c>
      <c r="G367" s="38"/>
      <c r="H367" s="38"/>
      <c r="I367" s="130"/>
      <c r="J367" s="38"/>
      <c r="K367" s="38"/>
      <c r="L367" s="42"/>
      <c r="M367" s="218"/>
      <c r="N367" s="78"/>
      <c r="O367" s="78"/>
      <c r="P367" s="78"/>
      <c r="Q367" s="78"/>
      <c r="R367" s="78"/>
      <c r="S367" s="78"/>
      <c r="T367" s="79"/>
      <c r="AT367" s="16" t="s">
        <v>184</v>
      </c>
      <c r="AU367" s="16" t="s">
        <v>84</v>
      </c>
    </row>
    <row r="368" s="11" customFormat="1">
      <c r="B368" s="219"/>
      <c r="C368" s="220"/>
      <c r="D368" s="216" t="s">
        <v>188</v>
      </c>
      <c r="E368" s="221" t="s">
        <v>109</v>
      </c>
      <c r="F368" s="222" t="s">
        <v>534</v>
      </c>
      <c r="G368" s="220"/>
      <c r="H368" s="223">
        <v>1974.7550000000001</v>
      </c>
      <c r="I368" s="224"/>
      <c r="J368" s="220"/>
      <c r="K368" s="220"/>
      <c r="L368" s="225"/>
      <c r="M368" s="226"/>
      <c r="N368" s="227"/>
      <c r="O368" s="227"/>
      <c r="P368" s="227"/>
      <c r="Q368" s="227"/>
      <c r="R368" s="227"/>
      <c r="S368" s="227"/>
      <c r="T368" s="228"/>
      <c r="AT368" s="229" t="s">
        <v>188</v>
      </c>
      <c r="AU368" s="229" t="s">
        <v>84</v>
      </c>
      <c r="AV368" s="11" t="s">
        <v>84</v>
      </c>
      <c r="AW368" s="11" t="s">
        <v>37</v>
      </c>
      <c r="AX368" s="11" t="s">
        <v>75</v>
      </c>
      <c r="AY368" s="229" t="s">
        <v>176</v>
      </c>
    </row>
    <row r="369" s="11" customFormat="1">
      <c r="B369" s="219"/>
      <c r="C369" s="220"/>
      <c r="D369" s="216" t="s">
        <v>188</v>
      </c>
      <c r="E369" s="221" t="s">
        <v>144</v>
      </c>
      <c r="F369" s="222" t="s">
        <v>535</v>
      </c>
      <c r="G369" s="220"/>
      <c r="H369" s="223">
        <v>206.16999999999999</v>
      </c>
      <c r="I369" s="224"/>
      <c r="J369" s="220"/>
      <c r="K369" s="220"/>
      <c r="L369" s="225"/>
      <c r="M369" s="226"/>
      <c r="N369" s="227"/>
      <c r="O369" s="227"/>
      <c r="P369" s="227"/>
      <c r="Q369" s="227"/>
      <c r="R369" s="227"/>
      <c r="S369" s="227"/>
      <c r="T369" s="228"/>
      <c r="AT369" s="229" t="s">
        <v>188</v>
      </c>
      <c r="AU369" s="229" t="s">
        <v>84</v>
      </c>
      <c r="AV369" s="11" t="s">
        <v>84</v>
      </c>
      <c r="AW369" s="11" t="s">
        <v>37</v>
      </c>
      <c r="AX369" s="11" t="s">
        <v>75</v>
      </c>
      <c r="AY369" s="229" t="s">
        <v>176</v>
      </c>
    </row>
    <row r="370" s="12" customFormat="1">
      <c r="B370" s="230"/>
      <c r="C370" s="231"/>
      <c r="D370" s="216" t="s">
        <v>188</v>
      </c>
      <c r="E370" s="232" t="s">
        <v>114</v>
      </c>
      <c r="F370" s="233" t="s">
        <v>192</v>
      </c>
      <c r="G370" s="231"/>
      <c r="H370" s="234">
        <v>2180.9250000000002</v>
      </c>
      <c r="I370" s="235"/>
      <c r="J370" s="231"/>
      <c r="K370" s="231"/>
      <c r="L370" s="236"/>
      <c r="M370" s="237"/>
      <c r="N370" s="238"/>
      <c r="O370" s="238"/>
      <c r="P370" s="238"/>
      <c r="Q370" s="238"/>
      <c r="R370" s="238"/>
      <c r="S370" s="238"/>
      <c r="T370" s="239"/>
      <c r="AT370" s="240" t="s">
        <v>188</v>
      </c>
      <c r="AU370" s="240" t="s">
        <v>84</v>
      </c>
      <c r="AV370" s="12" t="s">
        <v>182</v>
      </c>
      <c r="AW370" s="12" t="s">
        <v>37</v>
      </c>
      <c r="AX370" s="12" t="s">
        <v>14</v>
      </c>
      <c r="AY370" s="240" t="s">
        <v>176</v>
      </c>
    </row>
    <row r="371" s="1" customFormat="1" ht="22.5" customHeight="1">
      <c r="B371" s="37"/>
      <c r="C371" s="204" t="s">
        <v>536</v>
      </c>
      <c r="D371" s="204" t="s">
        <v>178</v>
      </c>
      <c r="E371" s="205" t="s">
        <v>537</v>
      </c>
      <c r="F371" s="206" t="s">
        <v>538</v>
      </c>
      <c r="G371" s="207" t="s">
        <v>111</v>
      </c>
      <c r="H371" s="208">
        <v>1974.7550000000001</v>
      </c>
      <c r="I371" s="209"/>
      <c r="J371" s="210">
        <f>ROUND(I371*H371,2)</f>
        <v>0</v>
      </c>
      <c r="K371" s="206" t="s">
        <v>181</v>
      </c>
      <c r="L371" s="42"/>
      <c r="M371" s="211" t="s">
        <v>19</v>
      </c>
      <c r="N371" s="212" t="s">
        <v>46</v>
      </c>
      <c r="O371" s="78"/>
      <c r="P371" s="213">
        <f>O371*H371</f>
        <v>0</v>
      </c>
      <c r="Q371" s="213">
        <v>0</v>
      </c>
      <c r="R371" s="213">
        <f>Q371*H371</f>
        <v>0</v>
      </c>
      <c r="S371" s="213">
        <v>0</v>
      </c>
      <c r="T371" s="214">
        <f>S371*H371</f>
        <v>0</v>
      </c>
      <c r="AR371" s="16" t="s">
        <v>182</v>
      </c>
      <c r="AT371" s="16" t="s">
        <v>178</v>
      </c>
      <c r="AU371" s="16" t="s">
        <v>84</v>
      </c>
      <c r="AY371" s="16" t="s">
        <v>176</v>
      </c>
      <c r="BE371" s="215">
        <f>IF(N371="základní",J371,0)</f>
        <v>0</v>
      </c>
      <c r="BF371" s="215">
        <f>IF(N371="snížená",J371,0)</f>
        <v>0</v>
      </c>
      <c r="BG371" s="215">
        <f>IF(N371="zákl. přenesená",J371,0)</f>
        <v>0</v>
      </c>
      <c r="BH371" s="215">
        <f>IF(N371="sníž. přenesená",J371,0)</f>
        <v>0</v>
      </c>
      <c r="BI371" s="215">
        <f>IF(N371="nulová",J371,0)</f>
        <v>0</v>
      </c>
      <c r="BJ371" s="16" t="s">
        <v>14</v>
      </c>
      <c r="BK371" s="215">
        <f>ROUND(I371*H371,2)</f>
        <v>0</v>
      </c>
      <c r="BL371" s="16" t="s">
        <v>182</v>
      </c>
      <c r="BM371" s="16" t="s">
        <v>539</v>
      </c>
    </row>
    <row r="372" s="1" customFormat="1">
      <c r="B372" s="37"/>
      <c r="C372" s="38"/>
      <c r="D372" s="216" t="s">
        <v>184</v>
      </c>
      <c r="E372" s="38"/>
      <c r="F372" s="217" t="s">
        <v>540</v>
      </c>
      <c r="G372" s="38"/>
      <c r="H372" s="38"/>
      <c r="I372" s="130"/>
      <c r="J372" s="38"/>
      <c r="K372" s="38"/>
      <c r="L372" s="42"/>
      <c r="M372" s="218"/>
      <c r="N372" s="78"/>
      <c r="O372" s="78"/>
      <c r="P372" s="78"/>
      <c r="Q372" s="78"/>
      <c r="R372" s="78"/>
      <c r="S372" s="78"/>
      <c r="T372" s="79"/>
      <c r="AT372" s="16" t="s">
        <v>184</v>
      </c>
      <c r="AU372" s="16" t="s">
        <v>84</v>
      </c>
    </row>
    <row r="373" s="11" customFormat="1">
      <c r="B373" s="219"/>
      <c r="C373" s="220"/>
      <c r="D373" s="216" t="s">
        <v>188</v>
      </c>
      <c r="E373" s="221" t="s">
        <v>19</v>
      </c>
      <c r="F373" s="222" t="s">
        <v>109</v>
      </c>
      <c r="G373" s="220"/>
      <c r="H373" s="223">
        <v>1974.7550000000001</v>
      </c>
      <c r="I373" s="224"/>
      <c r="J373" s="220"/>
      <c r="K373" s="220"/>
      <c r="L373" s="225"/>
      <c r="M373" s="226"/>
      <c r="N373" s="227"/>
      <c r="O373" s="227"/>
      <c r="P373" s="227"/>
      <c r="Q373" s="227"/>
      <c r="R373" s="227"/>
      <c r="S373" s="227"/>
      <c r="T373" s="228"/>
      <c r="AT373" s="229" t="s">
        <v>188</v>
      </c>
      <c r="AU373" s="229" t="s">
        <v>84</v>
      </c>
      <c r="AV373" s="11" t="s">
        <v>84</v>
      </c>
      <c r="AW373" s="11" t="s">
        <v>37</v>
      </c>
      <c r="AX373" s="11" t="s">
        <v>75</v>
      </c>
      <c r="AY373" s="229" t="s">
        <v>176</v>
      </c>
    </row>
    <row r="374" s="12" customFormat="1">
      <c r="B374" s="230"/>
      <c r="C374" s="231"/>
      <c r="D374" s="216" t="s">
        <v>188</v>
      </c>
      <c r="E374" s="232" t="s">
        <v>19</v>
      </c>
      <c r="F374" s="233" t="s">
        <v>192</v>
      </c>
      <c r="G374" s="231"/>
      <c r="H374" s="234">
        <v>1974.7550000000001</v>
      </c>
      <c r="I374" s="235"/>
      <c r="J374" s="231"/>
      <c r="K374" s="231"/>
      <c r="L374" s="236"/>
      <c r="M374" s="237"/>
      <c r="N374" s="238"/>
      <c r="O374" s="238"/>
      <c r="P374" s="238"/>
      <c r="Q374" s="238"/>
      <c r="R374" s="238"/>
      <c r="S374" s="238"/>
      <c r="T374" s="239"/>
      <c r="AT374" s="240" t="s">
        <v>188</v>
      </c>
      <c r="AU374" s="240" t="s">
        <v>84</v>
      </c>
      <c r="AV374" s="12" t="s">
        <v>182</v>
      </c>
      <c r="AW374" s="12" t="s">
        <v>37</v>
      </c>
      <c r="AX374" s="12" t="s">
        <v>14</v>
      </c>
      <c r="AY374" s="240" t="s">
        <v>176</v>
      </c>
    </row>
    <row r="375" s="10" customFormat="1" ht="22.8" customHeight="1">
      <c r="B375" s="188"/>
      <c r="C375" s="189"/>
      <c r="D375" s="190" t="s">
        <v>74</v>
      </c>
      <c r="E375" s="202" t="s">
        <v>541</v>
      </c>
      <c r="F375" s="202" t="s">
        <v>542</v>
      </c>
      <c r="G375" s="189"/>
      <c r="H375" s="189"/>
      <c r="I375" s="192"/>
      <c r="J375" s="203">
        <f>BK375</f>
        <v>0</v>
      </c>
      <c r="K375" s="189"/>
      <c r="L375" s="194"/>
      <c r="M375" s="195"/>
      <c r="N375" s="196"/>
      <c r="O375" s="196"/>
      <c r="P375" s="197">
        <f>SUM(P376:P377)</f>
        <v>0</v>
      </c>
      <c r="Q375" s="196"/>
      <c r="R375" s="197">
        <f>SUM(R376:R377)</f>
        <v>0</v>
      </c>
      <c r="S375" s="196"/>
      <c r="T375" s="198">
        <f>SUM(T376:T377)</f>
        <v>0</v>
      </c>
      <c r="AR375" s="199" t="s">
        <v>14</v>
      </c>
      <c r="AT375" s="200" t="s">
        <v>74</v>
      </c>
      <c r="AU375" s="200" t="s">
        <v>14</v>
      </c>
      <c r="AY375" s="199" t="s">
        <v>176</v>
      </c>
      <c r="BK375" s="201">
        <f>SUM(BK376:BK377)</f>
        <v>0</v>
      </c>
    </row>
    <row r="376" s="1" customFormat="1" ht="22.5" customHeight="1">
      <c r="B376" s="37"/>
      <c r="C376" s="204" t="s">
        <v>543</v>
      </c>
      <c r="D376" s="204" t="s">
        <v>178</v>
      </c>
      <c r="E376" s="205" t="s">
        <v>544</v>
      </c>
      <c r="F376" s="206" t="s">
        <v>545</v>
      </c>
      <c r="G376" s="207" t="s">
        <v>111</v>
      </c>
      <c r="H376" s="208">
        <v>298.53300000000002</v>
      </c>
      <c r="I376" s="209"/>
      <c r="J376" s="210">
        <f>ROUND(I376*H376,2)</f>
        <v>0</v>
      </c>
      <c r="K376" s="206" t="s">
        <v>181</v>
      </c>
      <c r="L376" s="42"/>
      <c r="M376" s="211" t="s">
        <v>19</v>
      </c>
      <c r="N376" s="212" t="s">
        <v>46</v>
      </c>
      <c r="O376" s="78"/>
      <c r="P376" s="213">
        <f>O376*H376</f>
        <v>0</v>
      </c>
      <c r="Q376" s="213">
        <v>0</v>
      </c>
      <c r="R376" s="213">
        <f>Q376*H376</f>
        <v>0</v>
      </c>
      <c r="S376" s="213">
        <v>0</v>
      </c>
      <c r="T376" s="214">
        <f>S376*H376</f>
        <v>0</v>
      </c>
      <c r="AR376" s="16" t="s">
        <v>182</v>
      </c>
      <c r="AT376" s="16" t="s">
        <v>178</v>
      </c>
      <c r="AU376" s="16" t="s">
        <v>84</v>
      </c>
      <c r="AY376" s="16" t="s">
        <v>176</v>
      </c>
      <c r="BE376" s="215">
        <f>IF(N376="základní",J376,0)</f>
        <v>0</v>
      </c>
      <c r="BF376" s="215">
        <f>IF(N376="snížená",J376,0)</f>
        <v>0</v>
      </c>
      <c r="BG376" s="215">
        <f>IF(N376="zákl. přenesená",J376,0)</f>
        <v>0</v>
      </c>
      <c r="BH376" s="215">
        <f>IF(N376="sníž. přenesená",J376,0)</f>
        <v>0</v>
      </c>
      <c r="BI376" s="215">
        <f>IF(N376="nulová",J376,0)</f>
        <v>0</v>
      </c>
      <c r="BJ376" s="16" t="s">
        <v>14</v>
      </c>
      <c r="BK376" s="215">
        <f>ROUND(I376*H376,2)</f>
        <v>0</v>
      </c>
      <c r="BL376" s="16" t="s">
        <v>182</v>
      </c>
      <c r="BM376" s="16" t="s">
        <v>546</v>
      </c>
    </row>
    <row r="377" s="1" customFormat="1">
      <c r="B377" s="37"/>
      <c r="C377" s="38"/>
      <c r="D377" s="216" t="s">
        <v>184</v>
      </c>
      <c r="E377" s="38"/>
      <c r="F377" s="217" t="s">
        <v>547</v>
      </c>
      <c r="G377" s="38"/>
      <c r="H377" s="38"/>
      <c r="I377" s="130"/>
      <c r="J377" s="38"/>
      <c r="K377" s="38"/>
      <c r="L377" s="42"/>
      <c r="M377" s="261"/>
      <c r="N377" s="262"/>
      <c r="O377" s="262"/>
      <c r="P377" s="262"/>
      <c r="Q377" s="262"/>
      <c r="R377" s="262"/>
      <c r="S377" s="262"/>
      <c r="T377" s="263"/>
      <c r="AT377" s="16" t="s">
        <v>184</v>
      </c>
      <c r="AU377" s="16" t="s">
        <v>84</v>
      </c>
    </row>
    <row r="378" s="1" customFormat="1" ht="6.96" customHeight="1">
      <c r="B378" s="56"/>
      <c r="C378" s="57"/>
      <c r="D378" s="57"/>
      <c r="E378" s="57"/>
      <c r="F378" s="57"/>
      <c r="G378" s="57"/>
      <c r="H378" s="57"/>
      <c r="I378" s="154"/>
      <c r="J378" s="57"/>
      <c r="K378" s="57"/>
      <c r="L378" s="42"/>
    </row>
  </sheetData>
  <sheetProtection sheet="1" autoFilter="0" formatColumns="0" formatRows="0" objects="1" scenarios="1" spinCount="100000" saltValue="AZwrUELSJpeNfpwt8VlH/rVjNke9Wj0D+GFdNK1ZoLSN6XONB5j/v5lOCOHZAzVm3AS8V5uxaRXwIKOYHzhH3Q==" hashValue="fZKsOmxElvHEziZ/h8mN3NNMD6fqSvRePXZJbWUDI05RkaMRh+d/zU2ytR48bju5I7WsBezE+Ob2m0hzTOsPdQ==" algorithmName="SHA-512" password="CC35"/>
  <autoFilter ref="C85:K377"/>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2"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87</v>
      </c>
      <c r="AZ2" s="123" t="s">
        <v>132</v>
      </c>
      <c r="BA2" s="123" t="s">
        <v>133</v>
      </c>
      <c r="BB2" s="123" t="s">
        <v>111</v>
      </c>
      <c r="BC2" s="123" t="s">
        <v>548</v>
      </c>
      <c r="BD2" s="123" t="s">
        <v>84</v>
      </c>
    </row>
    <row r="3" ht="6.96" customHeight="1">
      <c r="B3" s="124"/>
      <c r="C3" s="125"/>
      <c r="D3" s="125"/>
      <c r="E3" s="125"/>
      <c r="F3" s="125"/>
      <c r="G3" s="125"/>
      <c r="H3" s="125"/>
      <c r="I3" s="126"/>
      <c r="J3" s="125"/>
      <c r="K3" s="125"/>
      <c r="L3" s="19"/>
      <c r="AT3" s="16" t="s">
        <v>84</v>
      </c>
      <c r="AZ3" s="123" t="s">
        <v>147</v>
      </c>
      <c r="BA3" s="123" t="s">
        <v>148</v>
      </c>
      <c r="BB3" s="123" t="s">
        <v>101</v>
      </c>
      <c r="BC3" s="123" t="s">
        <v>149</v>
      </c>
      <c r="BD3" s="123" t="s">
        <v>84</v>
      </c>
    </row>
    <row r="4" ht="24.96" customHeight="1">
      <c r="B4" s="19"/>
      <c r="D4" s="127" t="s">
        <v>98</v>
      </c>
      <c r="L4" s="19"/>
      <c r="M4" s="23" t="s">
        <v>10</v>
      </c>
      <c r="AT4" s="16" t="s">
        <v>4</v>
      </c>
    </row>
    <row r="5" ht="6.96" customHeight="1">
      <c r="B5" s="19"/>
      <c r="L5" s="19"/>
    </row>
    <row r="6" ht="12" customHeight="1">
      <c r="B6" s="19"/>
      <c r="D6" s="128" t="s">
        <v>16</v>
      </c>
      <c r="L6" s="19"/>
    </row>
    <row r="7" ht="16.5" customHeight="1">
      <c r="B7" s="19"/>
      <c r="E7" s="129" t="str">
        <f>'Rekapitulace stavby'!K6</f>
        <v>Jižní spojka - svodidla, č. akce 1031, Praha 4</v>
      </c>
      <c r="F7" s="128"/>
      <c r="G7" s="128"/>
      <c r="H7" s="128"/>
      <c r="L7" s="19"/>
    </row>
    <row r="8" s="1" customFormat="1" ht="12" customHeight="1">
      <c r="B8" s="42"/>
      <c r="D8" s="128" t="s">
        <v>113</v>
      </c>
      <c r="I8" s="130"/>
      <c r="L8" s="42"/>
    </row>
    <row r="9" s="1" customFormat="1" ht="36.96" customHeight="1">
      <c r="B9" s="42"/>
      <c r="E9" s="131" t="s">
        <v>549</v>
      </c>
      <c r="F9" s="1"/>
      <c r="G9" s="1"/>
      <c r="H9" s="1"/>
      <c r="I9" s="130"/>
      <c r="L9" s="42"/>
    </row>
    <row r="10" s="1" customFormat="1">
      <c r="B10" s="42"/>
      <c r="I10" s="130"/>
      <c r="L10" s="42"/>
    </row>
    <row r="11" s="1" customFormat="1" ht="12" customHeight="1">
      <c r="B11" s="42"/>
      <c r="D11" s="128" t="s">
        <v>18</v>
      </c>
      <c r="F11" s="16" t="s">
        <v>19</v>
      </c>
      <c r="I11" s="132" t="s">
        <v>20</v>
      </c>
      <c r="J11" s="16" t="s">
        <v>19</v>
      </c>
      <c r="L11" s="42"/>
    </row>
    <row r="12" s="1" customFormat="1" ht="12" customHeight="1">
      <c r="B12" s="42"/>
      <c r="D12" s="128" t="s">
        <v>21</v>
      </c>
      <c r="F12" s="16" t="s">
        <v>22</v>
      </c>
      <c r="I12" s="132" t="s">
        <v>23</v>
      </c>
      <c r="J12" s="133" t="str">
        <f>'Rekapitulace stavby'!AN8</f>
        <v>15. 10. 2018</v>
      </c>
      <c r="L12" s="42"/>
    </row>
    <row r="13" s="1" customFormat="1" ht="10.8" customHeight="1">
      <c r="B13" s="42"/>
      <c r="I13" s="130"/>
      <c r="L13" s="42"/>
    </row>
    <row r="14" s="1" customFormat="1" ht="12" customHeight="1">
      <c r="B14" s="42"/>
      <c r="D14" s="128" t="s">
        <v>25</v>
      </c>
      <c r="I14" s="132" t="s">
        <v>26</v>
      </c>
      <c r="J14" s="16" t="s">
        <v>27</v>
      </c>
      <c r="L14" s="42"/>
    </row>
    <row r="15" s="1" customFormat="1" ht="18" customHeight="1">
      <c r="B15" s="42"/>
      <c r="E15" s="16" t="s">
        <v>28</v>
      </c>
      <c r="I15" s="132" t="s">
        <v>29</v>
      </c>
      <c r="J15" s="16" t="s">
        <v>30</v>
      </c>
      <c r="L15" s="42"/>
    </row>
    <row r="16" s="1" customFormat="1" ht="6.96" customHeight="1">
      <c r="B16" s="42"/>
      <c r="I16" s="130"/>
      <c r="L16" s="42"/>
    </row>
    <row r="17" s="1" customFormat="1" ht="12" customHeight="1">
      <c r="B17" s="42"/>
      <c r="D17" s="128" t="s">
        <v>31</v>
      </c>
      <c r="I17" s="132" t="s">
        <v>26</v>
      </c>
      <c r="J17" s="32" t="str">
        <f>'Rekapitulace stavby'!AN13</f>
        <v>Vyplň údaj</v>
      </c>
      <c r="L17" s="42"/>
    </row>
    <row r="18" s="1" customFormat="1" ht="18" customHeight="1">
      <c r="B18" s="42"/>
      <c r="E18" s="32" t="str">
        <f>'Rekapitulace stavby'!E14</f>
        <v>Vyplň údaj</v>
      </c>
      <c r="F18" s="16"/>
      <c r="G18" s="16"/>
      <c r="H18" s="16"/>
      <c r="I18" s="132" t="s">
        <v>29</v>
      </c>
      <c r="J18" s="32" t="str">
        <f>'Rekapitulace stavby'!AN14</f>
        <v>Vyplň údaj</v>
      </c>
      <c r="L18" s="42"/>
    </row>
    <row r="19" s="1" customFormat="1" ht="6.96" customHeight="1">
      <c r="B19" s="42"/>
      <c r="I19" s="130"/>
      <c r="L19" s="42"/>
    </row>
    <row r="20" s="1" customFormat="1" ht="12" customHeight="1">
      <c r="B20" s="42"/>
      <c r="D20" s="128" t="s">
        <v>33</v>
      </c>
      <c r="I20" s="132" t="s">
        <v>26</v>
      </c>
      <c r="J20" s="16" t="s">
        <v>34</v>
      </c>
      <c r="L20" s="42"/>
    </row>
    <row r="21" s="1" customFormat="1" ht="18" customHeight="1">
      <c r="B21" s="42"/>
      <c r="E21" s="16" t="s">
        <v>35</v>
      </c>
      <c r="I21" s="132" t="s">
        <v>29</v>
      </c>
      <c r="J21" s="16" t="s">
        <v>36</v>
      </c>
      <c r="L21" s="42"/>
    </row>
    <row r="22" s="1" customFormat="1" ht="6.96" customHeight="1">
      <c r="B22" s="42"/>
      <c r="I22" s="130"/>
      <c r="L22" s="42"/>
    </row>
    <row r="23" s="1" customFormat="1" ht="12" customHeight="1">
      <c r="B23" s="42"/>
      <c r="D23" s="128" t="s">
        <v>38</v>
      </c>
      <c r="I23" s="132" t="s">
        <v>26</v>
      </c>
      <c r="J23" s="16" t="str">
        <f>IF('Rekapitulace stavby'!AN19="","",'Rekapitulace stavby'!AN19)</f>
        <v/>
      </c>
      <c r="L23" s="42"/>
    </row>
    <row r="24" s="1" customFormat="1" ht="18" customHeight="1">
      <c r="B24" s="42"/>
      <c r="E24" s="16" t="str">
        <f>IF('Rekapitulace stavby'!E20="","",'Rekapitulace stavby'!E20)</f>
        <v xml:space="preserve"> </v>
      </c>
      <c r="I24" s="132" t="s">
        <v>29</v>
      </c>
      <c r="J24" s="16" t="str">
        <f>IF('Rekapitulace stavby'!AN20="","",'Rekapitulace stavby'!AN20)</f>
        <v/>
      </c>
      <c r="L24" s="42"/>
    </row>
    <row r="25" s="1" customFormat="1" ht="6.96" customHeight="1">
      <c r="B25" s="42"/>
      <c r="I25" s="130"/>
      <c r="L25" s="42"/>
    </row>
    <row r="26" s="1" customFormat="1" ht="12" customHeight="1">
      <c r="B26" s="42"/>
      <c r="D26" s="128" t="s">
        <v>40</v>
      </c>
      <c r="I26" s="130"/>
      <c r="L26" s="42"/>
    </row>
    <row r="27" s="6" customFormat="1" ht="16.5" customHeight="1">
      <c r="B27" s="134"/>
      <c r="E27" s="135" t="s">
        <v>19</v>
      </c>
      <c r="F27" s="135"/>
      <c r="G27" s="135"/>
      <c r="H27" s="135"/>
      <c r="I27" s="136"/>
      <c r="L27" s="134"/>
    </row>
    <row r="28" s="1" customFormat="1" ht="6.96" customHeight="1">
      <c r="B28" s="42"/>
      <c r="I28" s="130"/>
      <c r="L28" s="42"/>
    </row>
    <row r="29" s="1" customFormat="1" ht="6.96" customHeight="1">
      <c r="B29" s="42"/>
      <c r="D29" s="70"/>
      <c r="E29" s="70"/>
      <c r="F29" s="70"/>
      <c r="G29" s="70"/>
      <c r="H29" s="70"/>
      <c r="I29" s="137"/>
      <c r="J29" s="70"/>
      <c r="K29" s="70"/>
      <c r="L29" s="42"/>
    </row>
    <row r="30" s="1" customFormat="1" ht="25.44" customHeight="1">
      <c r="B30" s="42"/>
      <c r="D30" s="138" t="s">
        <v>41</v>
      </c>
      <c r="I30" s="130"/>
      <c r="J30" s="139">
        <f>ROUND(J84, 2)</f>
        <v>0</v>
      </c>
      <c r="L30" s="42"/>
    </row>
    <row r="31" s="1" customFormat="1" ht="6.96" customHeight="1">
      <c r="B31" s="42"/>
      <c r="D31" s="70"/>
      <c r="E31" s="70"/>
      <c r="F31" s="70"/>
      <c r="G31" s="70"/>
      <c r="H31" s="70"/>
      <c r="I31" s="137"/>
      <c r="J31" s="70"/>
      <c r="K31" s="70"/>
      <c r="L31" s="42"/>
    </row>
    <row r="32" s="1" customFormat="1" ht="14.4" customHeight="1">
      <c r="B32" s="42"/>
      <c r="F32" s="140" t="s">
        <v>43</v>
      </c>
      <c r="I32" s="141" t="s">
        <v>42</v>
      </c>
      <c r="J32" s="140" t="s">
        <v>44</v>
      </c>
      <c r="L32" s="42"/>
    </row>
    <row r="33" s="1" customFormat="1" ht="14.4" customHeight="1">
      <c r="B33" s="42"/>
      <c r="D33" s="128" t="s">
        <v>45</v>
      </c>
      <c r="E33" s="128" t="s">
        <v>46</v>
      </c>
      <c r="F33" s="142">
        <f>ROUND((SUM(BE84:BE140)),  2)</f>
        <v>0</v>
      </c>
      <c r="I33" s="143">
        <v>0.20999999999999999</v>
      </c>
      <c r="J33" s="142">
        <f>ROUND(((SUM(BE84:BE140))*I33),  2)</f>
        <v>0</v>
      </c>
      <c r="L33" s="42"/>
    </row>
    <row r="34" s="1" customFormat="1" ht="14.4" customHeight="1">
      <c r="B34" s="42"/>
      <c r="E34" s="128" t="s">
        <v>47</v>
      </c>
      <c r="F34" s="142">
        <f>ROUND((SUM(BF84:BF140)),  2)</f>
        <v>0</v>
      </c>
      <c r="I34" s="143">
        <v>0.14999999999999999</v>
      </c>
      <c r="J34" s="142">
        <f>ROUND(((SUM(BF84:BF140))*I34),  2)</f>
        <v>0</v>
      </c>
      <c r="L34" s="42"/>
    </row>
    <row r="35" hidden="1" s="1" customFormat="1" ht="14.4" customHeight="1">
      <c r="B35" s="42"/>
      <c r="E35" s="128" t="s">
        <v>48</v>
      </c>
      <c r="F35" s="142">
        <f>ROUND((SUM(BG84:BG140)),  2)</f>
        <v>0</v>
      </c>
      <c r="I35" s="143">
        <v>0.20999999999999999</v>
      </c>
      <c r="J35" s="142">
        <f>0</f>
        <v>0</v>
      </c>
      <c r="L35" s="42"/>
    </row>
    <row r="36" hidden="1" s="1" customFormat="1" ht="14.4" customHeight="1">
      <c r="B36" s="42"/>
      <c r="E36" s="128" t="s">
        <v>49</v>
      </c>
      <c r="F36" s="142">
        <f>ROUND((SUM(BH84:BH140)),  2)</f>
        <v>0</v>
      </c>
      <c r="I36" s="143">
        <v>0.14999999999999999</v>
      </c>
      <c r="J36" s="142">
        <f>0</f>
        <v>0</v>
      </c>
      <c r="L36" s="42"/>
    </row>
    <row r="37" hidden="1" s="1" customFormat="1" ht="14.4" customHeight="1">
      <c r="B37" s="42"/>
      <c r="E37" s="128" t="s">
        <v>50</v>
      </c>
      <c r="F37" s="142">
        <f>ROUND((SUM(BI84:BI140)),  2)</f>
        <v>0</v>
      </c>
      <c r="I37" s="143">
        <v>0</v>
      </c>
      <c r="J37" s="142">
        <f>0</f>
        <v>0</v>
      </c>
      <c r="L37" s="42"/>
    </row>
    <row r="38" s="1" customFormat="1" ht="6.96" customHeight="1">
      <c r="B38" s="42"/>
      <c r="I38" s="130"/>
      <c r="L38" s="42"/>
    </row>
    <row r="39" s="1" customFormat="1" ht="25.44" customHeight="1">
      <c r="B39" s="42"/>
      <c r="C39" s="144"/>
      <c r="D39" s="145" t="s">
        <v>51</v>
      </c>
      <c r="E39" s="146"/>
      <c r="F39" s="146"/>
      <c r="G39" s="147" t="s">
        <v>52</v>
      </c>
      <c r="H39" s="148" t="s">
        <v>53</v>
      </c>
      <c r="I39" s="149"/>
      <c r="J39" s="150">
        <f>SUM(J30:J37)</f>
        <v>0</v>
      </c>
      <c r="K39" s="151"/>
      <c r="L39" s="42"/>
    </row>
    <row r="40" s="1" customFormat="1" ht="14.4" customHeight="1">
      <c r="B40" s="152"/>
      <c r="C40" s="153"/>
      <c r="D40" s="153"/>
      <c r="E40" s="153"/>
      <c r="F40" s="153"/>
      <c r="G40" s="153"/>
      <c r="H40" s="153"/>
      <c r="I40" s="154"/>
      <c r="J40" s="153"/>
      <c r="K40" s="153"/>
      <c r="L40" s="42"/>
    </row>
    <row r="44" s="1" customFormat="1" ht="6.96" customHeight="1">
      <c r="B44" s="155"/>
      <c r="C44" s="156"/>
      <c r="D44" s="156"/>
      <c r="E44" s="156"/>
      <c r="F44" s="156"/>
      <c r="G44" s="156"/>
      <c r="H44" s="156"/>
      <c r="I44" s="157"/>
      <c r="J44" s="156"/>
      <c r="K44" s="156"/>
      <c r="L44" s="42"/>
    </row>
    <row r="45" s="1" customFormat="1" ht="24.96" customHeight="1">
      <c r="B45" s="37"/>
      <c r="C45" s="22" t="s">
        <v>150</v>
      </c>
      <c r="D45" s="38"/>
      <c r="E45" s="38"/>
      <c r="F45" s="38"/>
      <c r="G45" s="38"/>
      <c r="H45" s="38"/>
      <c r="I45" s="130"/>
      <c r="J45" s="38"/>
      <c r="K45" s="38"/>
      <c r="L45" s="42"/>
    </row>
    <row r="46" s="1" customFormat="1" ht="6.96" customHeight="1">
      <c r="B46" s="37"/>
      <c r="C46" s="38"/>
      <c r="D46" s="38"/>
      <c r="E46" s="38"/>
      <c r="F46" s="38"/>
      <c r="G46" s="38"/>
      <c r="H46" s="38"/>
      <c r="I46" s="130"/>
      <c r="J46" s="38"/>
      <c r="K46" s="38"/>
      <c r="L46" s="42"/>
    </row>
    <row r="47" s="1" customFormat="1" ht="12" customHeight="1">
      <c r="B47" s="37"/>
      <c r="C47" s="31" t="s">
        <v>16</v>
      </c>
      <c r="D47" s="38"/>
      <c r="E47" s="38"/>
      <c r="F47" s="38"/>
      <c r="G47" s="38"/>
      <c r="H47" s="38"/>
      <c r="I47" s="130"/>
      <c r="J47" s="38"/>
      <c r="K47" s="38"/>
      <c r="L47" s="42"/>
    </row>
    <row r="48" s="1" customFormat="1" ht="16.5" customHeight="1">
      <c r="B48" s="37"/>
      <c r="C48" s="38"/>
      <c r="D48" s="38"/>
      <c r="E48" s="158" t="str">
        <f>E7</f>
        <v>Jižní spojka - svodidla, č. akce 1031, Praha 4</v>
      </c>
      <c r="F48" s="31"/>
      <c r="G48" s="31"/>
      <c r="H48" s="31"/>
      <c r="I48" s="130"/>
      <c r="J48" s="38"/>
      <c r="K48" s="38"/>
      <c r="L48" s="42"/>
    </row>
    <row r="49" s="1" customFormat="1" ht="12" customHeight="1">
      <c r="B49" s="37"/>
      <c r="C49" s="31" t="s">
        <v>113</v>
      </c>
      <c r="D49" s="38"/>
      <c r="E49" s="38"/>
      <c r="F49" s="38"/>
      <c r="G49" s="38"/>
      <c r="H49" s="38"/>
      <c r="I49" s="130"/>
      <c r="J49" s="38"/>
      <c r="K49" s="38"/>
      <c r="L49" s="42"/>
    </row>
    <row r="50" s="1" customFormat="1" ht="16.5" customHeight="1">
      <c r="B50" s="37"/>
      <c r="C50" s="38"/>
      <c r="D50" s="38"/>
      <c r="E50" s="63" t="str">
        <f>E9</f>
        <v>SO 100.2 - Etapa do centra</v>
      </c>
      <c r="F50" s="38"/>
      <c r="G50" s="38"/>
      <c r="H50" s="38"/>
      <c r="I50" s="130"/>
      <c r="J50" s="38"/>
      <c r="K50" s="38"/>
      <c r="L50" s="42"/>
    </row>
    <row r="51" s="1" customFormat="1" ht="6.96" customHeight="1">
      <c r="B51" s="37"/>
      <c r="C51" s="38"/>
      <c r="D51" s="38"/>
      <c r="E51" s="38"/>
      <c r="F51" s="38"/>
      <c r="G51" s="38"/>
      <c r="H51" s="38"/>
      <c r="I51" s="130"/>
      <c r="J51" s="38"/>
      <c r="K51" s="38"/>
      <c r="L51" s="42"/>
    </row>
    <row r="52" s="1" customFormat="1" ht="12" customHeight="1">
      <c r="B52" s="37"/>
      <c r="C52" s="31" t="s">
        <v>21</v>
      </c>
      <c r="D52" s="38"/>
      <c r="E52" s="38"/>
      <c r="F52" s="26" t="str">
        <f>F12</f>
        <v>Jižní spojka</v>
      </c>
      <c r="G52" s="38"/>
      <c r="H52" s="38"/>
      <c r="I52" s="132" t="s">
        <v>23</v>
      </c>
      <c r="J52" s="66" t="str">
        <f>IF(J12="","",J12)</f>
        <v>15. 10. 2018</v>
      </c>
      <c r="K52" s="38"/>
      <c r="L52" s="42"/>
    </row>
    <row r="53" s="1" customFormat="1" ht="6.96" customHeight="1">
      <c r="B53" s="37"/>
      <c r="C53" s="38"/>
      <c r="D53" s="38"/>
      <c r="E53" s="38"/>
      <c r="F53" s="38"/>
      <c r="G53" s="38"/>
      <c r="H53" s="38"/>
      <c r="I53" s="130"/>
      <c r="J53" s="38"/>
      <c r="K53" s="38"/>
      <c r="L53" s="42"/>
    </row>
    <row r="54" s="1" customFormat="1" ht="13.65" customHeight="1">
      <c r="B54" s="37"/>
      <c r="C54" s="31" t="s">
        <v>25</v>
      </c>
      <c r="D54" s="38"/>
      <c r="E54" s="38"/>
      <c r="F54" s="26" t="str">
        <f>E15</f>
        <v>Technická správa komunikací hl. m. Prahy a.s.</v>
      </c>
      <c r="G54" s="38"/>
      <c r="H54" s="38"/>
      <c r="I54" s="132" t="s">
        <v>33</v>
      </c>
      <c r="J54" s="35" t="str">
        <f>E21</f>
        <v>DIPRO, spol s r.o.</v>
      </c>
      <c r="K54" s="38"/>
      <c r="L54" s="42"/>
    </row>
    <row r="55" s="1" customFormat="1" ht="13.65" customHeight="1">
      <c r="B55" s="37"/>
      <c r="C55" s="31" t="s">
        <v>31</v>
      </c>
      <c r="D55" s="38"/>
      <c r="E55" s="38"/>
      <c r="F55" s="26" t="str">
        <f>IF(E18="","",E18)</f>
        <v>Vyplň údaj</v>
      </c>
      <c r="G55" s="38"/>
      <c r="H55" s="38"/>
      <c r="I55" s="132" t="s">
        <v>38</v>
      </c>
      <c r="J55" s="35" t="str">
        <f>E24</f>
        <v xml:space="preserve"> </v>
      </c>
      <c r="K55" s="38"/>
      <c r="L55" s="42"/>
    </row>
    <row r="56" s="1" customFormat="1" ht="10.32" customHeight="1">
      <c r="B56" s="37"/>
      <c r="C56" s="38"/>
      <c r="D56" s="38"/>
      <c r="E56" s="38"/>
      <c r="F56" s="38"/>
      <c r="G56" s="38"/>
      <c r="H56" s="38"/>
      <c r="I56" s="130"/>
      <c r="J56" s="38"/>
      <c r="K56" s="38"/>
      <c r="L56" s="42"/>
    </row>
    <row r="57" s="1" customFormat="1" ht="29.28" customHeight="1">
      <c r="B57" s="37"/>
      <c r="C57" s="159" t="s">
        <v>151</v>
      </c>
      <c r="D57" s="160"/>
      <c r="E57" s="160"/>
      <c r="F57" s="160"/>
      <c r="G57" s="160"/>
      <c r="H57" s="160"/>
      <c r="I57" s="161"/>
      <c r="J57" s="162" t="s">
        <v>152</v>
      </c>
      <c r="K57" s="160"/>
      <c r="L57" s="42"/>
    </row>
    <row r="58" s="1" customFormat="1" ht="10.32" customHeight="1">
      <c r="B58" s="37"/>
      <c r="C58" s="38"/>
      <c r="D58" s="38"/>
      <c r="E58" s="38"/>
      <c r="F58" s="38"/>
      <c r="G58" s="38"/>
      <c r="H58" s="38"/>
      <c r="I58" s="130"/>
      <c r="J58" s="38"/>
      <c r="K58" s="38"/>
      <c r="L58" s="42"/>
    </row>
    <row r="59" s="1" customFormat="1" ht="22.8" customHeight="1">
      <c r="B59" s="37"/>
      <c r="C59" s="163" t="s">
        <v>73</v>
      </c>
      <c r="D59" s="38"/>
      <c r="E59" s="38"/>
      <c r="F59" s="38"/>
      <c r="G59" s="38"/>
      <c r="H59" s="38"/>
      <c r="I59" s="130"/>
      <c r="J59" s="96">
        <f>J84</f>
        <v>0</v>
      </c>
      <c r="K59" s="38"/>
      <c r="L59" s="42"/>
      <c r="AU59" s="16" t="s">
        <v>153</v>
      </c>
    </row>
    <row r="60" s="7" customFormat="1" ht="24.96" customHeight="1">
      <c r="B60" s="164"/>
      <c r="C60" s="165"/>
      <c r="D60" s="166" t="s">
        <v>154</v>
      </c>
      <c r="E60" s="167"/>
      <c r="F60" s="167"/>
      <c r="G60" s="167"/>
      <c r="H60" s="167"/>
      <c r="I60" s="168"/>
      <c r="J60" s="169">
        <f>J85</f>
        <v>0</v>
      </c>
      <c r="K60" s="165"/>
      <c r="L60" s="170"/>
    </row>
    <row r="61" s="8" customFormat="1" ht="19.92" customHeight="1">
      <c r="B61" s="171"/>
      <c r="C61" s="172"/>
      <c r="D61" s="173" t="s">
        <v>155</v>
      </c>
      <c r="E61" s="174"/>
      <c r="F61" s="174"/>
      <c r="G61" s="174"/>
      <c r="H61" s="174"/>
      <c r="I61" s="175"/>
      <c r="J61" s="176">
        <f>J86</f>
        <v>0</v>
      </c>
      <c r="K61" s="172"/>
      <c r="L61" s="177"/>
    </row>
    <row r="62" s="8" customFormat="1" ht="19.92" customHeight="1">
      <c r="B62" s="171"/>
      <c r="C62" s="172"/>
      <c r="D62" s="173" t="s">
        <v>157</v>
      </c>
      <c r="E62" s="174"/>
      <c r="F62" s="174"/>
      <c r="G62" s="174"/>
      <c r="H62" s="174"/>
      <c r="I62" s="175"/>
      <c r="J62" s="176">
        <f>J91</f>
        <v>0</v>
      </c>
      <c r="K62" s="172"/>
      <c r="L62" s="177"/>
    </row>
    <row r="63" s="8" customFormat="1" ht="19.92" customHeight="1">
      <c r="B63" s="171"/>
      <c r="C63" s="172"/>
      <c r="D63" s="173" t="s">
        <v>158</v>
      </c>
      <c r="E63" s="174"/>
      <c r="F63" s="174"/>
      <c r="G63" s="174"/>
      <c r="H63" s="174"/>
      <c r="I63" s="175"/>
      <c r="J63" s="176">
        <f>J99</f>
        <v>0</v>
      </c>
      <c r="K63" s="172"/>
      <c r="L63" s="177"/>
    </row>
    <row r="64" s="8" customFormat="1" ht="19.92" customHeight="1">
      <c r="B64" s="171"/>
      <c r="C64" s="172"/>
      <c r="D64" s="173" t="s">
        <v>159</v>
      </c>
      <c r="E64" s="174"/>
      <c r="F64" s="174"/>
      <c r="G64" s="174"/>
      <c r="H64" s="174"/>
      <c r="I64" s="175"/>
      <c r="J64" s="176">
        <f>J132</f>
        <v>0</v>
      </c>
      <c r="K64" s="172"/>
      <c r="L64" s="177"/>
    </row>
    <row r="65" s="1" customFormat="1" ht="21.84" customHeight="1">
      <c r="B65" s="37"/>
      <c r="C65" s="38"/>
      <c r="D65" s="38"/>
      <c r="E65" s="38"/>
      <c r="F65" s="38"/>
      <c r="G65" s="38"/>
      <c r="H65" s="38"/>
      <c r="I65" s="130"/>
      <c r="J65" s="38"/>
      <c r="K65" s="38"/>
      <c r="L65" s="42"/>
    </row>
    <row r="66" s="1" customFormat="1" ht="6.96" customHeight="1">
      <c r="B66" s="56"/>
      <c r="C66" s="57"/>
      <c r="D66" s="57"/>
      <c r="E66" s="57"/>
      <c r="F66" s="57"/>
      <c r="G66" s="57"/>
      <c r="H66" s="57"/>
      <c r="I66" s="154"/>
      <c r="J66" s="57"/>
      <c r="K66" s="57"/>
      <c r="L66" s="42"/>
    </row>
    <row r="70" s="1" customFormat="1" ht="6.96" customHeight="1">
      <c r="B70" s="58"/>
      <c r="C70" s="59"/>
      <c r="D70" s="59"/>
      <c r="E70" s="59"/>
      <c r="F70" s="59"/>
      <c r="G70" s="59"/>
      <c r="H70" s="59"/>
      <c r="I70" s="157"/>
      <c r="J70" s="59"/>
      <c r="K70" s="59"/>
      <c r="L70" s="42"/>
    </row>
    <row r="71" s="1" customFormat="1" ht="24.96" customHeight="1">
      <c r="B71" s="37"/>
      <c r="C71" s="22" t="s">
        <v>161</v>
      </c>
      <c r="D71" s="38"/>
      <c r="E71" s="38"/>
      <c r="F71" s="38"/>
      <c r="G71" s="38"/>
      <c r="H71" s="38"/>
      <c r="I71" s="130"/>
      <c r="J71" s="38"/>
      <c r="K71" s="38"/>
      <c r="L71" s="42"/>
    </row>
    <row r="72" s="1" customFormat="1" ht="6.96" customHeight="1">
      <c r="B72" s="37"/>
      <c r="C72" s="38"/>
      <c r="D72" s="38"/>
      <c r="E72" s="38"/>
      <c r="F72" s="38"/>
      <c r="G72" s="38"/>
      <c r="H72" s="38"/>
      <c r="I72" s="130"/>
      <c r="J72" s="38"/>
      <c r="K72" s="38"/>
      <c r="L72" s="42"/>
    </row>
    <row r="73" s="1" customFormat="1" ht="12" customHeight="1">
      <c r="B73" s="37"/>
      <c r="C73" s="31" t="s">
        <v>16</v>
      </c>
      <c r="D73" s="38"/>
      <c r="E73" s="38"/>
      <c r="F73" s="38"/>
      <c r="G73" s="38"/>
      <c r="H73" s="38"/>
      <c r="I73" s="130"/>
      <c r="J73" s="38"/>
      <c r="K73" s="38"/>
      <c r="L73" s="42"/>
    </row>
    <row r="74" s="1" customFormat="1" ht="16.5" customHeight="1">
      <c r="B74" s="37"/>
      <c r="C74" s="38"/>
      <c r="D74" s="38"/>
      <c r="E74" s="158" t="str">
        <f>E7</f>
        <v>Jižní spojka - svodidla, č. akce 1031, Praha 4</v>
      </c>
      <c r="F74" s="31"/>
      <c r="G74" s="31"/>
      <c r="H74" s="31"/>
      <c r="I74" s="130"/>
      <c r="J74" s="38"/>
      <c r="K74" s="38"/>
      <c r="L74" s="42"/>
    </row>
    <row r="75" s="1" customFormat="1" ht="12" customHeight="1">
      <c r="B75" s="37"/>
      <c r="C75" s="31" t="s">
        <v>113</v>
      </c>
      <c r="D75" s="38"/>
      <c r="E75" s="38"/>
      <c r="F75" s="38"/>
      <c r="G75" s="38"/>
      <c r="H75" s="38"/>
      <c r="I75" s="130"/>
      <c r="J75" s="38"/>
      <c r="K75" s="38"/>
      <c r="L75" s="42"/>
    </row>
    <row r="76" s="1" customFormat="1" ht="16.5" customHeight="1">
      <c r="B76" s="37"/>
      <c r="C76" s="38"/>
      <c r="D76" s="38"/>
      <c r="E76" s="63" t="str">
        <f>E9</f>
        <v>SO 100.2 - Etapa do centra</v>
      </c>
      <c r="F76" s="38"/>
      <c r="G76" s="38"/>
      <c r="H76" s="38"/>
      <c r="I76" s="130"/>
      <c r="J76" s="38"/>
      <c r="K76" s="38"/>
      <c r="L76" s="42"/>
    </row>
    <row r="77" s="1" customFormat="1" ht="6.96" customHeight="1">
      <c r="B77" s="37"/>
      <c r="C77" s="38"/>
      <c r="D77" s="38"/>
      <c r="E77" s="38"/>
      <c r="F77" s="38"/>
      <c r="G77" s="38"/>
      <c r="H77" s="38"/>
      <c r="I77" s="130"/>
      <c r="J77" s="38"/>
      <c r="K77" s="38"/>
      <c r="L77" s="42"/>
    </row>
    <row r="78" s="1" customFormat="1" ht="12" customHeight="1">
      <c r="B78" s="37"/>
      <c r="C78" s="31" t="s">
        <v>21</v>
      </c>
      <c r="D78" s="38"/>
      <c r="E78" s="38"/>
      <c r="F78" s="26" t="str">
        <f>F12</f>
        <v>Jižní spojka</v>
      </c>
      <c r="G78" s="38"/>
      <c r="H78" s="38"/>
      <c r="I78" s="132" t="s">
        <v>23</v>
      </c>
      <c r="J78" s="66" t="str">
        <f>IF(J12="","",J12)</f>
        <v>15. 10. 2018</v>
      </c>
      <c r="K78" s="38"/>
      <c r="L78" s="42"/>
    </row>
    <row r="79" s="1" customFormat="1" ht="6.96" customHeight="1">
      <c r="B79" s="37"/>
      <c r="C79" s="38"/>
      <c r="D79" s="38"/>
      <c r="E79" s="38"/>
      <c r="F79" s="38"/>
      <c r="G79" s="38"/>
      <c r="H79" s="38"/>
      <c r="I79" s="130"/>
      <c r="J79" s="38"/>
      <c r="K79" s="38"/>
      <c r="L79" s="42"/>
    </row>
    <row r="80" s="1" customFormat="1" ht="13.65" customHeight="1">
      <c r="B80" s="37"/>
      <c r="C80" s="31" t="s">
        <v>25</v>
      </c>
      <c r="D80" s="38"/>
      <c r="E80" s="38"/>
      <c r="F80" s="26" t="str">
        <f>E15</f>
        <v>Technická správa komunikací hl. m. Prahy a.s.</v>
      </c>
      <c r="G80" s="38"/>
      <c r="H80" s="38"/>
      <c r="I80" s="132" t="s">
        <v>33</v>
      </c>
      <c r="J80" s="35" t="str">
        <f>E21</f>
        <v>DIPRO, spol s r.o.</v>
      </c>
      <c r="K80" s="38"/>
      <c r="L80" s="42"/>
    </row>
    <row r="81" s="1" customFormat="1" ht="13.65" customHeight="1">
      <c r="B81" s="37"/>
      <c r="C81" s="31" t="s">
        <v>31</v>
      </c>
      <c r="D81" s="38"/>
      <c r="E81" s="38"/>
      <c r="F81" s="26" t="str">
        <f>IF(E18="","",E18)</f>
        <v>Vyplň údaj</v>
      </c>
      <c r="G81" s="38"/>
      <c r="H81" s="38"/>
      <c r="I81" s="132" t="s">
        <v>38</v>
      </c>
      <c r="J81" s="35" t="str">
        <f>E24</f>
        <v xml:space="preserve"> </v>
      </c>
      <c r="K81" s="38"/>
      <c r="L81" s="42"/>
    </row>
    <row r="82" s="1" customFormat="1" ht="10.32" customHeight="1">
      <c r="B82" s="37"/>
      <c r="C82" s="38"/>
      <c r="D82" s="38"/>
      <c r="E82" s="38"/>
      <c r="F82" s="38"/>
      <c r="G82" s="38"/>
      <c r="H82" s="38"/>
      <c r="I82" s="130"/>
      <c r="J82" s="38"/>
      <c r="K82" s="38"/>
      <c r="L82" s="42"/>
    </row>
    <row r="83" s="9" customFormat="1" ht="29.28" customHeight="1">
      <c r="B83" s="178"/>
      <c r="C83" s="179" t="s">
        <v>162</v>
      </c>
      <c r="D83" s="180" t="s">
        <v>60</v>
      </c>
      <c r="E83" s="180" t="s">
        <v>56</v>
      </c>
      <c r="F83" s="180" t="s">
        <v>57</v>
      </c>
      <c r="G83" s="180" t="s">
        <v>163</v>
      </c>
      <c r="H83" s="180" t="s">
        <v>164</v>
      </c>
      <c r="I83" s="181" t="s">
        <v>165</v>
      </c>
      <c r="J83" s="180" t="s">
        <v>152</v>
      </c>
      <c r="K83" s="182" t="s">
        <v>166</v>
      </c>
      <c r="L83" s="183"/>
      <c r="M83" s="86" t="s">
        <v>19</v>
      </c>
      <c r="N83" s="87" t="s">
        <v>45</v>
      </c>
      <c r="O83" s="87" t="s">
        <v>167</v>
      </c>
      <c r="P83" s="87" t="s">
        <v>168</v>
      </c>
      <c r="Q83" s="87" t="s">
        <v>169</v>
      </c>
      <c r="R83" s="87" t="s">
        <v>170</v>
      </c>
      <c r="S83" s="87" t="s">
        <v>171</v>
      </c>
      <c r="T83" s="88" t="s">
        <v>172</v>
      </c>
    </row>
    <row r="84" s="1" customFormat="1" ht="22.8" customHeight="1">
      <c r="B84" s="37"/>
      <c r="C84" s="93" t="s">
        <v>173</v>
      </c>
      <c r="D84" s="38"/>
      <c r="E84" s="38"/>
      <c r="F84" s="38"/>
      <c r="G84" s="38"/>
      <c r="H84" s="38"/>
      <c r="I84" s="130"/>
      <c r="J84" s="184">
        <f>BK84</f>
        <v>0</v>
      </c>
      <c r="K84" s="38"/>
      <c r="L84" s="42"/>
      <c r="M84" s="89"/>
      <c r="N84" s="90"/>
      <c r="O84" s="90"/>
      <c r="P84" s="185">
        <f>P85</f>
        <v>0</v>
      </c>
      <c r="Q84" s="90"/>
      <c r="R84" s="185">
        <f>R85</f>
        <v>214.92272219999998</v>
      </c>
      <c r="S84" s="90"/>
      <c r="T84" s="186">
        <f>T85</f>
        <v>892.70100000000002</v>
      </c>
      <c r="AT84" s="16" t="s">
        <v>74</v>
      </c>
      <c r="AU84" s="16" t="s">
        <v>153</v>
      </c>
      <c r="BK84" s="187">
        <f>BK85</f>
        <v>0</v>
      </c>
    </row>
    <row r="85" s="10" customFormat="1" ht="25.92" customHeight="1">
      <c r="B85" s="188"/>
      <c r="C85" s="189"/>
      <c r="D85" s="190" t="s">
        <v>74</v>
      </c>
      <c r="E85" s="191" t="s">
        <v>174</v>
      </c>
      <c r="F85" s="191" t="s">
        <v>175</v>
      </c>
      <c r="G85" s="189"/>
      <c r="H85" s="189"/>
      <c r="I85" s="192"/>
      <c r="J85" s="193">
        <f>BK85</f>
        <v>0</v>
      </c>
      <c r="K85" s="189"/>
      <c r="L85" s="194"/>
      <c r="M85" s="195"/>
      <c r="N85" s="196"/>
      <c r="O85" s="196"/>
      <c r="P85" s="197">
        <f>P86+P91+P99+P132</f>
        <v>0</v>
      </c>
      <c r="Q85" s="196"/>
      <c r="R85" s="197">
        <f>R86+R91+R99+R132</f>
        <v>214.92272219999998</v>
      </c>
      <c r="S85" s="196"/>
      <c r="T85" s="198">
        <f>T86+T91+T99+T132</f>
        <v>892.70100000000002</v>
      </c>
      <c r="AR85" s="199" t="s">
        <v>14</v>
      </c>
      <c r="AT85" s="200" t="s">
        <v>74</v>
      </c>
      <c r="AU85" s="200" t="s">
        <v>75</v>
      </c>
      <c r="AY85" s="199" t="s">
        <v>176</v>
      </c>
      <c r="BK85" s="201">
        <f>BK86+BK91+BK99+BK132</f>
        <v>0</v>
      </c>
    </row>
    <row r="86" s="10" customFormat="1" ht="22.8" customHeight="1">
      <c r="B86" s="188"/>
      <c r="C86" s="189"/>
      <c r="D86" s="190" t="s">
        <v>74</v>
      </c>
      <c r="E86" s="202" t="s">
        <v>14</v>
      </c>
      <c r="F86" s="202" t="s">
        <v>177</v>
      </c>
      <c r="G86" s="189"/>
      <c r="H86" s="189"/>
      <c r="I86" s="192"/>
      <c r="J86" s="203">
        <f>BK86</f>
        <v>0</v>
      </c>
      <c r="K86" s="189"/>
      <c r="L86" s="194"/>
      <c r="M86" s="195"/>
      <c r="N86" s="196"/>
      <c r="O86" s="196"/>
      <c r="P86" s="197">
        <f>SUM(P87:P90)</f>
        <v>0</v>
      </c>
      <c r="Q86" s="196"/>
      <c r="R86" s="197">
        <f>SUM(R87:R90)</f>
        <v>0</v>
      </c>
      <c r="S86" s="196"/>
      <c r="T86" s="198">
        <f>SUM(T87:T90)</f>
        <v>61.479999999999997</v>
      </c>
      <c r="AR86" s="199" t="s">
        <v>14</v>
      </c>
      <c r="AT86" s="200" t="s">
        <v>74</v>
      </c>
      <c r="AU86" s="200" t="s">
        <v>14</v>
      </c>
      <c r="AY86" s="199" t="s">
        <v>176</v>
      </c>
      <c r="BK86" s="201">
        <f>SUM(BK87:BK90)</f>
        <v>0</v>
      </c>
    </row>
    <row r="87" s="1" customFormat="1" ht="22.5" customHeight="1">
      <c r="B87" s="37"/>
      <c r="C87" s="204" t="s">
        <v>14</v>
      </c>
      <c r="D87" s="204" t="s">
        <v>178</v>
      </c>
      <c r="E87" s="205" t="s">
        <v>213</v>
      </c>
      <c r="F87" s="206" t="s">
        <v>214</v>
      </c>
      <c r="G87" s="207" t="s">
        <v>101</v>
      </c>
      <c r="H87" s="208">
        <v>212</v>
      </c>
      <c r="I87" s="209"/>
      <c r="J87" s="210">
        <f>ROUND(I87*H87,2)</f>
        <v>0</v>
      </c>
      <c r="K87" s="206" t="s">
        <v>181</v>
      </c>
      <c r="L87" s="42"/>
      <c r="M87" s="211" t="s">
        <v>19</v>
      </c>
      <c r="N87" s="212" t="s">
        <v>46</v>
      </c>
      <c r="O87" s="78"/>
      <c r="P87" s="213">
        <f>O87*H87</f>
        <v>0</v>
      </c>
      <c r="Q87" s="213">
        <v>0</v>
      </c>
      <c r="R87" s="213">
        <f>Q87*H87</f>
        <v>0</v>
      </c>
      <c r="S87" s="213">
        <v>0.28999999999999998</v>
      </c>
      <c r="T87" s="214">
        <f>S87*H87</f>
        <v>61.479999999999997</v>
      </c>
      <c r="AR87" s="16" t="s">
        <v>182</v>
      </c>
      <c r="AT87" s="16" t="s">
        <v>178</v>
      </c>
      <c r="AU87" s="16" t="s">
        <v>84</v>
      </c>
      <c r="AY87" s="16" t="s">
        <v>176</v>
      </c>
      <c r="BE87" s="215">
        <f>IF(N87="základní",J87,0)</f>
        <v>0</v>
      </c>
      <c r="BF87" s="215">
        <f>IF(N87="snížená",J87,0)</f>
        <v>0</v>
      </c>
      <c r="BG87" s="215">
        <f>IF(N87="zákl. přenesená",J87,0)</f>
        <v>0</v>
      </c>
      <c r="BH87" s="215">
        <f>IF(N87="sníž. přenesená",J87,0)</f>
        <v>0</v>
      </c>
      <c r="BI87" s="215">
        <f>IF(N87="nulová",J87,0)</f>
        <v>0</v>
      </c>
      <c r="BJ87" s="16" t="s">
        <v>14</v>
      </c>
      <c r="BK87" s="215">
        <f>ROUND(I87*H87,2)</f>
        <v>0</v>
      </c>
      <c r="BL87" s="16" t="s">
        <v>182</v>
      </c>
      <c r="BM87" s="16" t="s">
        <v>550</v>
      </c>
    </row>
    <row r="88" s="1" customFormat="1">
      <c r="B88" s="37"/>
      <c r="C88" s="38"/>
      <c r="D88" s="216" t="s">
        <v>184</v>
      </c>
      <c r="E88" s="38"/>
      <c r="F88" s="217" t="s">
        <v>216</v>
      </c>
      <c r="G88" s="38"/>
      <c r="H88" s="38"/>
      <c r="I88" s="130"/>
      <c r="J88" s="38"/>
      <c r="K88" s="38"/>
      <c r="L88" s="42"/>
      <c r="M88" s="218"/>
      <c r="N88" s="78"/>
      <c r="O88" s="78"/>
      <c r="P88" s="78"/>
      <c r="Q88" s="78"/>
      <c r="R88" s="78"/>
      <c r="S88" s="78"/>
      <c r="T88" s="79"/>
      <c r="AT88" s="16" t="s">
        <v>184</v>
      </c>
      <c r="AU88" s="16" t="s">
        <v>84</v>
      </c>
    </row>
    <row r="89" s="11" customFormat="1">
      <c r="B89" s="219"/>
      <c r="C89" s="220"/>
      <c r="D89" s="216" t="s">
        <v>188</v>
      </c>
      <c r="E89" s="221" t="s">
        <v>147</v>
      </c>
      <c r="F89" s="222" t="s">
        <v>217</v>
      </c>
      <c r="G89" s="220"/>
      <c r="H89" s="223">
        <v>212</v>
      </c>
      <c r="I89" s="224"/>
      <c r="J89" s="220"/>
      <c r="K89" s="220"/>
      <c r="L89" s="225"/>
      <c r="M89" s="226"/>
      <c r="N89" s="227"/>
      <c r="O89" s="227"/>
      <c r="P89" s="227"/>
      <c r="Q89" s="227"/>
      <c r="R89" s="227"/>
      <c r="S89" s="227"/>
      <c r="T89" s="228"/>
      <c r="AT89" s="229" t="s">
        <v>188</v>
      </c>
      <c r="AU89" s="229" t="s">
        <v>84</v>
      </c>
      <c r="AV89" s="11" t="s">
        <v>84</v>
      </c>
      <c r="AW89" s="11" t="s">
        <v>37</v>
      </c>
      <c r="AX89" s="11" t="s">
        <v>75</v>
      </c>
      <c r="AY89" s="229" t="s">
        <v>176</v>
      </c>
    </row>
    <row r="90" s="12" customFormat="1">
      <c r="B90" s="230"/>
      <c r="C90" s="231"/>
      <c r="D90" s="216" t="s">
        <v>188</v>
      </c>
      <c r="E90" s="232" t="s">
        <v>19</v>
      </c>
      <c r="F90" s="233" t="s">
        <v>192</v>
      </c>
      <c r="G90" s="231"/>
      <c r="H90" s="234">
        <v>212</v>
      </c>
      <c r="I90" s="235"/>
      <c r="J90" s="231"/>
      <c r="K90" s="231"/>
      <c r="L90" s="236"/>
      <c r="M90" s="237"/>
      <c r="N90" s="238"/>
      <c r="O90" s="238"/>
      <c r="P90" s="238"/>
      <c r="Q90" s="238"/>
      <c r="R90" s="238"/>
      <c r="S90" s="238"/>
      <c r="T90" s="239"/>
      <c r="AT90" s="240" t="s">
        <v>188</v>
      </c>
      <c r="AU90" s="240" t="s">
        <v>84</v>
      </c>
      <c r="AV90" s="12" t="s">
        <v>182</v>
      </c>
      <c r="AW90" s="12" t="s">
        <v>37</v>
      </c>
      <c r="AX90" s="12" t="s">
        <v>14</v>
      </c>
      <c r="AY90" s="240" t="s">
        <v>176</v>
      </c>
    </row>
    <row r="91" s="10" customFormat="1" ht="22.8" customHeight="1">
      <c r="B91" s="188"/>
      <c r="C91" s="189"/>
      <c r="D91" s="190" t="s">
        <v>74</v>
      </c>
      <c r="E91" s="202" t="s">
        <v>218</v>
      </c>
      <c r="F91" s="202" t="s">
        <v>294</v>
      </c>
      <c r="G91" s="189"/>
      <c r="H91" s="189"/>
      <c r="I91" s="192"/>
      <c r="J91" s="203">
        <f>BK91</f>
        <v>0</v>
      </c>
      <c r="K91" s="189"/>
      <c r="L91" s="194"/>
      <c r="M91" s="195"/>
      <c r="N91" s="196"/>
      <c r="O91" s="196"/>
      <c r="P91" s="197">
        <f>SUM(P92:P98)</f>
        <v>0</v>
      </c>
      <c r="Q91" s="196"/>
      <c r="R91" s="197">
        <f>SUM(R92:R98)</f>
        <v>4.0731299999999999</v>
      </c>
      <c r="S91" s="196"/>
      <c r="T91" s="198">
        <f>SUM(T92:T98)</f>
        <v>0</v>
      </c>
      <c r="AR91" s="199" t="s">
        <v>14</v>
      </c>
      <c r="AT91" s="200" t="s">
        <v>74</v>
      </c>
      <c r="AU91" s="200" t="s">
        <v>14</v>
      </c>
      <c r="AY91" s="199" t="s">
        <v>176</v>
      </c>
      <c r="BK91" s="201">
        <f>SUM(BK92:BK98)</f>
        <v>0</v>
      </c>
    </row>
    <row r="92" s="1" customFormat="1" ht="22.5" customHeight="1">
      <c r="B92" s="37"/>
      <c r="C92" s="204" t="s">
        <v>84</v>
      </c>
      <c r="D92" s="204" t="s">
        <v>178</v>
      </c>
      <c r="E92" s="205" t="s">
        <v>295</v>
      </c>
      <c r="F92" s="206" t="s">
        <v>296</v>
      </c>
      <c r="G92" s="207" t="s">
        <v>93</v>
      </c>
      <c r="H92" s="208">
        <v>406.5</v>
      </c>
      <c r="I92" s="209"/>
      <c r="J92" s="210">
        <f>ROUND(I92*H92,2)</f>
        <v>0</v>
      </c>
      <c r="K92" s="206" t="s">
        <v>181</v>
      </c>
      <c r="L92" s="42"/>
      <c r="M92" s="211" t="s">
        <v>19</v>
      </c>
      <c r="N92" s="212" t="s">
        <v>46</v>
      </c>
      <c r="O92" s="78"/>
      <c r="P92" s="213">
        <f>O92*H92</f>
        <v>0</v>
      </c>
      <c r="Q92" s="213">
        <v>0.0010200000000000001</v>
      </c>
      <c r="R92" s="213">
        <f>Q92*H92</f>
        <v>0.41463000000000005</v>
      </c>
      <c r="S92" s="213">
        <v>0</v>
      </c>
      <c r="T92" s="214">
        <f>S92*H92</f>
        <v>0</v>
      </c>
      <c r="AR92" s="16" t="s">
        <v>182</v>
      </c>
      <c r="AT92" s="16" t="s">
        <v>178</v>
      </c>
      <c r="AU92" s="16" t="s">
        <v>84</v>
      </c>
      <c r="AY92" s="16" t="s">
        <v>176</v>
      </c>
      <c r="BE92" s="215">
        <f>IF(N92="základní",J92,0)</f>
        <v>0</v>
      </c>
      <c r="BF92" s="215">
        <f>IF(N92="snížená",J92,0)</f>
        <v>0</v>
      </c>
      <c r="BG92" s="215">
        <f>IF(N92="zákl. přenesená",J92,0)</f>
        <v>0</v>
      </c>
      <c r="BH92" s="215">
        <f>IF(N92="sníž. přenesená",J92,0)</f>
        <v>0</v>
      </c>
      <c r="BI92" s="215">
        <f>IF(N92="nulová",J92,0)</f>
        <v>0</v>
      </c>
      <c r="BJ92" s="16" t="s">
        <v>14</v>
      </c>
      <c r="BK92" s="215">
        <f>ROUND(I92*H92,2)</f>
        <v>0</v>
      </c>
      <c r="BL92" s="16" t="s">
        <v>182</v>
      </c>
      <c r="BM92" s="16" t="s">
        <v>551</v>
      </c>
    </row>
    <row r="93" s="11" customFormat="1">
      <c r="B93" s="219"/>
      <c r="C93" s="220"/>
      <c r="D93" s="216" t="s">
        <v>188</v>
      </c>
      <c r="E93" s="221" t="s">
        <v>19</v>
      </c>
      <c r="F93" s="222" t="s">
        <v>552</v>
      </c>
      <c r="G93" s="220"/>
      <c r="H93" s="223">
        <v>406.5</v>
      </c>
      <c r="I93" s="224"/>
      <c r="J93" s="220"/>
      <c r="K93" s="220"/>
      <c r="L93" s="225"/>
      <c r="M93" s="226"/>
      <c r="N93" s="227"/>
      <c r="O93" s="227"/>
      <c r="P93" s="227"/>
      <c r="Q93" s="227"/>
      <c r="R93" s="227"/>
      <c r="S93" s="227"/>
      <c r="T93" s="228"/>
      <c r="AT93" s="229" t="s">
        <v>188</v>
      </c>
      <c r="AU93" s="229" t="s">
        <v>84</v>
      </c>
      <c r="AV93" s="11" t="s">
        <v>84</v>
      </c>
      <c r="AW93" s="11" t="s">
        <v>37</v>
      </c>
      <c r="AX93" s="11" t="s">
        <v>75</v>
      </c>
      <c r="AY93" s="229" t="s">
        <v>176</v>
      </c>
    </row>
    <row r="94" s="12" customFormat="1">
      <c r="B94" s="230"/>
      <c r="C94" s="231"/>
      <c r="D94" s="216" t="s">
        <v>188</v>
      </c>
      <c r="E94" s="232" t="s">
        <v>19</v>
      </c>
      <c r="F94" s="233" t="s">
        <v>192</v>
      </c>
      <c r="G94" s="231"/>
      <c r="H94" s="234">
        <v>406.5</v>
      </c>
      <c r="I94" s="235"/>
      <c r="J94" s="231"/>
      <c r="K94" s="231"/>
      <c r="L94" s="236"/>
      <c r="M94" s="237"/>
      <c r="N94" s="238"/>
      <c r="O94" s="238"/>
      <c r="P94" s="238"/>
      <c r="Q94" s="238"/>
      <c r="R94" s="238"/>
      <c r="S94" s="238"/>
      <c r="T94" s="239"/>
      <c r="AT94" s="240" t="s">
        <v>188</v>
      </c>
      <c r="AU94" s="240" t="s">
        <v>84</v>
      </c>
      <c r="AV94" s="12" t="s">
        <v>182</v>
      </c>
      <c r="AW94" s="12" t="s">
        <v>37</v>
      </c>
      <c r="AX94" s="12" t="s">
        <v>14</v>
      </c>
      <c r="AY94" s="240" t="s">
        <v>176</v>
      </c>
    </row>
    <row r="95" s="1" customFormat="1" ht="22.5" customHeight="1">
      <c r="B95" s="37"/>
      <c r="C95" s="204" t="s">
        <v>198</v>
      </c>
      <c r="D95" s="204" t="s">
        <v>178</v>
      </c>
      <c r="E95" s="205" t="s">
        <v>301</v>
      </c>
      <c r="F95" s="206" t="s">
        <v>302</v>
      </c>
      <c r="G95" s="207" t="s">
        <v>93</v>
      </c>
      <c r="H95" s="208">
        <v>406.5</v>
      </c>
      <c r="I95" s="209"/>
      <c r="J95" s="210">
        <f>ROUND(I95*H95,2)</f>
        <v>0</v>
      </c>
      <c r="K95" s="206" t="s">
        <v>181</v>
      </c>
      <c r="L95" s="42"/>
      <c r="M95" s="211" t="s">
        <v>19</v>
      </c>
      <c r="N95" s="212" t="s">
        <v>46</v>
      </c>
      <c r="O95" s="78"/>
      <c r="P95" s="213">
        <f>O95*H95</f>
        <v>0</v>
      </c>
      <c r="Q95" s="213">
        <v>0.0089999999999999993</v>
      </c>
      <c r="R95" s="213">
        <f>Q95*H95</f>
        <v>3.6584999999999996</v>
      </c>
      <c r="S95" s="213">
        <v>0</v>
      </c>
      <c r="T95" s="214">
        <f>S95*H95</f>
        <v>0</v>
      </c>
      <c r="AR95" s="16" t="s">
        <v>182</v>
      </c>
      <c r="AT95" s="16" t="s">
        <v>178</v>
      </c>
      <c r="AU95" s="16" t="s">
        <v>84</v>
      </c>
      <c r="AY95" s="16" t="s">
        <v>176</v>
      </c>
      <c r="BE95" s="215">
        <f>IF(N95="základní",J95,0)</f>
        <v>0</v>
      </c>
      <c r="BF95" s="215">
        <f>IF(N95="snížená",J95,0)</f>
        <v>0</v>
      </c>
      <c r="BG95" s="215">
        <f>IF(N95="zákl. přenesená",J95,0)</f>
        <v>0</v>
      </c>
      <c r="BH95" s="215">
        <f>IF(N95="sníž. přenesená",J95,0)</f>
        <v>0</v>
      </c>
      <c r="BI95" s="215">
        <f>IF(N95="nulová",J95,0)</f>
        <v>0</v>
      </c>
      <c r="BJ95" s="16" t="s">
        <v>14</v>
      </c>
      <c r="BK95" s="215">
        <f>ROUND(I95*H95,2)</f>
        <v>0</v>
      </c>
      <c r="BL95" s="16" t="s">
        <v>182</v>
      </c>
      <c r="BM95" s="16" t="s">
        <v>553</v>
      </c>
    </row>
    <row r="96" s="1" customFormat="1">
      <c r="B96" s="37"/>
      <c r="C96" s="38"/>
      <c r="D96" s="216" t="s">
        <v>184</v>
      </c>
      <c r="E96" s="38"/>
      <c r="F96" s="217" t="s">
        <v>304</v>
      </c>
      <c r="G96" s="38"/>
      <c r="H96" s="38"/>
      <c r="I96" s="130"/>
      <c r="J96" s="38"/>
      <c r="K96" s="38"/>
      <c r="L96" s="42"/>
      <c r="M96" s="218"/>
      <c r="N96" s="78"/>
      <c r="O96" s="78"/>
      <c r="P96" s="78"/>
      <c r="Q96" s="78"/>
      <c r="R96" s="78"/>
      <c r="S96" s="78"/>
      <c r="T96" s="79"/>
      <c r="AT96" s="16" t="s">
        <v>184</v>
      </c>
      <c r="AU96" s="16" t="s">
        <v>84</v>
      </c>
    </row>
    <row r="97" s="11" customFormat="1">
      <c r="B97" s="219"/>
      <c r="C97" s="220"/>
      <c r="D97" s="216" t="s">
        <v>188</v>
      </c>
      <c r="E97" s="221" t="s">
        <v>19</v>
      </c>
      <c r="F97" s="222" t="s">
        <v>552</v>
      </c>
      <c r="G97" s="220"/>
      <c r="H97" s="223">
        <v>406.5</v>
      </c>
      <c r="I97" s="224"/>
      <c r="J97" s="220"/>
      <c r="K97" s="220"/>
      <c r="L97" s="225"/>
      <c r="M97" s="226"/>
      <c r="N97" s="227"/>
      <c r="O97" s="227"/>
      <c r="P97" s="227"/>
      <c r="Q97" s="227"/>
      <c r="R97" s="227"/>
      <c r="S97" s="227"/>
      <c r="T97" s="228"/>
      <c r="AT97" s="229" t="s">
        <v>188</v>
      </c>
      <c r="AU97" s="229" t="s">
        <v>84</v>
      </c>
      <c r="AV97" s="11" t="s">
        <v>84</v>
      </c>
      <c r="AW97" s="11" t="s">
        <v>37</v>
      </c>
      <c r="AX97" s="11" t="s">
        <v>75</v>
      </c>
      <c r="AY97" s="229" t="s">
        <v>176</v>
      </c>
    </row>
    <row r="98" s="12" customFormat="1">
      <c r="B98" s="230"/>
      <c r="C98" s="231"/>
      <c r="D98" s="216" t="s">
        <v>188</v>
      </c>
      <c r="E98" s="232" t="s">
        <v>19</v>
      </c>
      <c r="F98" s="233" t="s">
        <v>192</v>
      </c>
      <c r="G98" s="231"/>
      <c r="H98" s="234">
        <v>406.5</v>
      </c>
      <c r="I98" s="235"/>
      <c r="J98" s="231"/>
      <c r="K98" s="231"/>
      <c r="L98" s="236"/>
      <c r="M98" s="237"/>
      <c r="N98" s="238"/>
      <c r="O98" s="238"/>
      <c r="P98" s="238"/>
      <c r="Q98" s="238"/>
      <c r="R98" s="238"/>
      <c r="S98" s="238"/>
      <c r="T98" s="239"/>
      <c r="AT98" s="240" t="s">
        <v>188</v>
      </c>
      <c r="AU98" s="240" t="s">
        <v>84</v>
      </c>
      <c r="AV98" s="12" t="s">
        <v>182</v>
      </c>
      <c r="AW98" s="12" t="s">
        <v>37</v>
      </c>
      <c r="AX98" s="12" t="s">
        <v>14</v>
      </c>
      <c r="AY98" s="240" t="s">
        <v>176</v>
      </c>
    </row>
    <row r="99" s="10" customFormat="1" ht="22.8" customHeight="1">
      <c r="B99" s="188"/>
      <c r="C99" s="189"/>
      <c r="D99" s="190" t="s">
        <v>74</v>
      </c>
      <c r="E99" s="202" t="s">
        <v>236</v>
      </c>
      <c r="F99" s="202" t="s">
        <v>306</v>
      </c>
      <c r="G99" s="189"/>
      <c r="H99" s="189"/>
      <c r="I99" s="192"/>
      <c r="J99" s="203">
        <f>BK99</f>
        <v>0</v>
      </c>
      <c r="K99" s="189"/>
      <c r="L99" s="194"/>
      <c r="M99" s="195"/>
      <c r="N99" s="196"/>
      <c r="O99" s="196"/>
      <c r="P99" s="197">
        <f>SUM(P100:P131)</f>
        <v>0</v>
      </c>
      <c r="Q99" s="196"/>
      <c r="R99" s="197">
        <f>SUM(R100:R131)</f>
        <v>210.84959219999999</v>
      </c>
      <c r="S99" s="196"/>
      <c r="T99" s="198">
        <f>SUM(T100:T131)</f>
        <v>831.221</v>
      </c>
      <c r="AR99" s="199" t="s">
        <v>14</v>
      </c>
      <c r="AT99" s="200" t="s">
        <v>74</v>
      </c>
      <c r="AU99" s="200" t="s">
        <v>14</v>
      </c>
      <c r="AY99" s="199" t="s">
        <v>176</v>
      </c>
      <c r="BK99" s="201">
        <f>SUM(BK100:BK131)</f>
        <v>0</v>
      </c>
    </row>
    <row r="100" s="1" customFormat="1" ht="16.5" customHeight="1">
      <c r="B100" s="37"/>
      <c r="C100" s="204" t="s">
        <v>182</v>
      </c>
      <c r="D100" s="204" t="s">
        <v>178</v>
      </c>
      <c r="E100" s="205" t="s">
        <v>308</v>
      </c>
      <c r="F100" s="206" t="s">
        <v>309</v>
      </c>
      <c r="G100" s="207" t="s">
        <v>101</v>
      </c>
      <c r="H100" s="208">
        <v>3501</v>
      </c>
      <c r="I100" s="209"/>
      <c r="J100" s="210">
        <f>ROUND(I100*H100,2)</f>
        <v>0</v>
      </c>
      <c r="K100" s="206" t="s">
        <v>19</v>
      </c>
      <c r="L100" s="42"/>
      <c r="M100" s="211" t="s">
        <v>19</v>
      </c>
      <c r="N100" s="212" t="s">
        <v>46</v>
      </c>
      <c r="O100" s="78"/>
      <c r="P100" s="213">
        <f>O100*H100</f>
        <v>0</v>
      </c>
      <c r="Q100" s="213">
        <v>0.028299999999999999</v>
      </c>
      <c r="R100" s="213">
        <f>Q100*H100</f>
        <v>99.078299999999999</v>
      </c>
      <c r="S100" s="213">
        <v>0</v>
      </c>
      <c r="T100" s="214">
        <f>S100*H100</f>
        <v>0</v>
      </c>
      <c r="AR100" s="16" t="s">
        <v>182</v>
      </c>
      <c r="AT100" s="16" t="s">
        <v>178</v>
      </c>
      <c r="AU100" s="16" t="s">
        <v>84</v>
      </c>
      <c r="AY100" s="16" t="s">
        <v>176</v>
      </c>
      <c r="BE100" s="215">
        <f>IF(N100="základní",J100,0)</f>
        <v>0</v>
      </c>
      <c r="BF100" s="215">
        <f>IF(N100="snížená",J100,0)</f>
        <v>0</v>
      </c>
      <c r="BG100" s="215">
        <f>IF(N100="zákl. přenesená",J100,0)</f>
        <v>0</v>
      </c>
      <c r="BH100" s="215">
        <f>IF(N100="sníž. přenesená",J100,0)</f>
        <v>0</v>
      </c>
      <c r="BI100" s="215">
        <f>IF(N100="nulová",J100,0)</f>
        <v>0</v>
      </c>
      <c r="BJ100" s="16" t="s">
        <v>14</v>
      </c>
      <c r="BK100" s="215">
        <f>ROUND(I100*H100,2)</f>
        <v>0</v>
      </c>
      <c r="BL100" s="16" t="s">
        <v>182</v>
      </c>
      <c r="BM100" s="16" t="s">
        <v>554</v>
      </c>
    </row>
    <row r="101" s="1" customFormat="1">
      <c r="B101" s="37"/>
      <c r="C101" s="38"/>
      <c r="D101" s="216" t="s">
        <v>184</v>
      </c>
      <c r="E101" s="38"/>
      <c r="F101" s="217" t="s">
        <v>311</v>
      </c>
      <c r="G101" s="38"/>
      <c r="H101" s="38"/>
      <c r="I101" s="130"/>
      <c r="J101" s="38"/>
      <c r="K101" s="38"/>
      <c r="L101" s="42"/>
      <c r="M101" s="218"/>
      <c r="N101" s="78"/>
      <c r="O101" s="78"/>
      <c r="P101" s="78"/>
      <c r="Q101" s="78"/>
      <c r="R101" s="78"/>
      <c r="S101" s="78"/>
      <c r="T101" s="79"/>
      <c r="AT101" s="16" t="s">
        <v>184</v>
      </c>
      <c r="AU101" s="16" t="s">
        <v>84</v>
      </c>
    </row>
    <row r="102" s="1" customFormat="1">
      <c r="B102" s="37"/>
      <c r="C102" s="38"/>
      <c r="D102" s="216" t="s">
        <v>186</v>
      </c>
      <c r="E102" s="38"/>
      <c r="F102" s="217" t="s">
        <v>312</v>
      </c>
      <c r="G102" s="38"/>
      <c r="H102" s="38"/>
      <c r="I102" s="130"/>
      <c r="J102" s="38"/>
      <c r="K102" s="38"/>
      <c r="L102" s="42"/>
      <c r="M102" s="218"/>
      <c r="N102" s="78"/>
      <c r="O102" s="78"/>
      <c r="P102" s="78"/>
      <c r="Q102" s="78"/>
      <c r="R102" s="78"/>
      <c r="S102" s="78"/>
      <c r="T102" s="79"/>
      <c r="AT102" s="16" t="s">
        <v>186</v>
      </c>
      <c r="AU102" s="16" t="s">
        <v>84</v>
      </c>
    </row>
    <row r="103" s="1" customFormat="1" ht="16.5" customHeight="1">
      <c r="B103" s="37"/>
      <c r="C103" s="204" t="s">
        <v>212</v>
      </c>
      <c r="D103" s="204" t="s">
        <v>178</v>
      </c>
      <c r="E103" s="205" t="s">
        <v>320</v>
      </c>
      <c r="F103" s="206" t="s">
        <v>321</v>
      </c>
      <c r="G103" s="207" t="s">
        <v>101</v>
      </c>
      <c r="H103" s="208">
        <v>406.5</v>
      </c>
      <c r="I103" s="209"/>
      <c r="J103" s="210">
        <f>ROUND(I103*H103,2)</f>
        <v>0</v>
      </c>
      <c r="K103" s="206" t="s">
        <v>181</v>
      </c>
      <c r="L103" s="42"/>
      <c r="M103" s="211" t="s">
        <v>19</v>
      </c>
      <c r="N103" s="212" t="s">
        <v>46</v>
      </c>
      <c r="O103" s="78"/>
      <c r="P103" s="213">
        <f>O103*H103</f>
        <v>0</v>
      </c>
      <c r="Q103" s="213">
        <v>0.044699999999999997</v>
      </c>
      <c r="R103" s="213">
        <f>Q103*H103</f>
        <v>18.170549999999999</v>
      </c>
      <c r="S103" s="213">
        <v>0</v>
      </c>
      <c r="T103" s="214">
        <f>S103*H103</f>
        <v>0</v>
      </c>
      <c r="AR103" s="16" t="s">
        <v>182</v>
      </c>
      <c r="AT103" s="16" t="s">
        <v>178</v>
      </c>
      <c r="AU103" s="16" t="s">
        <v>84</v>
      </c>
      <c r="AY103" s="16" t="s">
        <v>176</v>
      </c>
      <c r="BE103" s="215">
        <f>IF(N103="základní",J103,0)</f>
        <v>0</v>
      </c>
      <c r="BF103" s="215">
        <f>IF(N103="snížená",J103,0)</f>
        <v>0</v>
      </c>
      <c r="BG103" s="215">
        <f>IF(N103="zákl. přenesená",J103,0)</f>
        <v>0</v>
      </c>
      <c r="BH103" s="215">
        <f>IF(N103="sníž. přenesená",J103,0)</f>
        <v>0</v>
      </c>
      <c r="BI103" s="215">
        <f>IF(N103="nulová",J103,0)</f>
        <v>0</v>
      </c>
      <c r="BJ103" s="16" t="s">
        <v>14</v>
      </c>
      <c r="BK103" s="215">
        <f>ROUND(I103*H103,2)</f>
        <v>0</v>
      </c>
      <c r="BL103" s="16" t="s">
        <v>182</v>
      </c>
      <c r="BM103" s="16" t="s">
        <v>555</v>
      </c>
    </row>
    <row r="104" s="1" customFormat="1">
      <c r="B104" s="37"/>
      <c r="C104" s="38"/>
      <c r="D104" s="216" t="s">
        <v>184</v>
      </c>
      <c r="E104" s="38"/>
      <c r="F104" s="217" t="s">
        <v>323</v>
      </c>
      <c r="G104" s="38"/>
      <c r="H104" s="38"/>
      <c r="I104" s="130"/>
      <c r="J104" s="38"/>
      <c r="K104" s="38"/>
      <c r="L104" s="42"/>
      <c r="M104" s="218"/>
      <c r="N104" s="78"/>
      <c r="O104" s="78"/>
      <c r="P104" s="78"/>
      <c r="Q104" s="78"/>
      <c r="R104" s="78"/>
      <c r="S104" s="78"/>
      <c r="T104" s="79"/>
      <c r="AT104" s="16" t="s">
        <v>184</v>
      </c>
      <c r="AU104" s="16" t="s">
        <v>84</v>
      </c>
    </row>
    <row r="105" s="11" customFormat="1">
      <c r="B105" s="219"/>
      <c r="C105" s="220"/>
      <c r="D105" s="216" t="s">
        <v>188</v>
      </c>
      <c r="E105" s="221" t="s">
        <v>19</v>
      </c>
      <c r="F105" s="222" t="s">
        <v>556</v>
      </c>
      <c r="G105" s="220"/>
      <c r="H105" s="223">
        <v>406.5</v>
      </c>
      <c r="I105" s="224"/>
      <c r="J105" s="220"/>
      <c r="K105" s="220"/>
      <c r="L105" s="225"/>
      <c r="M105" s="226"/>
      <c r="N105" s="227"/>
      <c r="O105" s="227"/>
      <c r="P105" s="227"/>
      <c r="Q105" s="227"/>
      <c r="R105" s="227"/>
      <c r="S105" s="227"/>
      <c r="T105" s="228"/>
      <c r="AT105" s="229" t="s">
        <v>188</v>
      </c>
      <c r="AU105" s="229" t="s">
        <v>84</v>
      </c>
      <c r="AV105" s="11" t="s">
        <v>84</v>
      </c>
      <c r="AW105" s="11" t="s">
        <v>37</v>
      </c>
      <c r="AX105" s="11" t="s">
        <v>75</v>
      </c>
      <c r="AY105" s="229" t="s">
        <v>176</v>
      </c>
    </row>
    <row r="106" s="12" customFormat="1">
      <c r="B106" s="230"/>
      <c r="C106" s="231"/>
      <c r="D106" s="216" t="s">
        <v>188</v>
      </c>
      <c r="E106" s="232" t="s">
        <v>19</v>
      </c>
      <c r="F106" s="233" t="s">
        <v>192</v>
      </c>
      <c r="G106" s="231"/>
      <c r="H106" s="234">
        <v>406.5</v>
      </c>
      <c r="I106" s="235"/>
      <c r="J106" s="231"/>
      <c r="K106" s="231"/>
      <c r="L106" s="236"/>
      <c r="M106" s="237"/>
      <c r="N106" s="238"/>
      <c r="O106" s="238"/>
      <c r="P106" s="238"/>
      <c r="Q106" s="238"/>
      <c r="R106" s="238"/>
      <c r="S106" s="238"/>
      <c r="T106" s="239"/>
      <c r="AT106" s="240" t="s">
        <v>188</v>
      </c>
      <c r="AU106" s="240" t="s">
        <v>84</v>
      </c>
      <c r="AV106" s="12" t="s">
        <v>182</v>
      </c>
      <c r="AW106" s="12" t="s">
        <v>37</v>
      </c>
      <c r="AX106" s="12" t="s">
        <v>14</v>
      </c>
      <c r="AY106" s="240" t="s">
        <v>176</v>
      </c>
    </row>
    <row r="107" s="1" customFormat="1" ht="22.5" customHeight="1">
      <c r="B107" s="37"/>
      <c r="C107" s="204" t="s">
        <v>218</v>
      </c>
      <c r="D107" s="204" t="s">
        <v>178</v>
      </c>
      <c r="E107" s="205" t="s">
        <v>378</v>
      </c>
      <c r="F107" s="206" t="s">
        <v>379</v>
      </c>
      <c r="G107" s="207" t="s">
        <v>101</v>
      </c>
      <c r="H107" s="208">
        <v>212</v>
      </c>
      <c r="I107" s="209"/>
      <c r="J107" s="210">
        <f>ROUND(I107*H107,2)</f>
        <v>0</v>
      </c>
      <c r="K107" s="206" t="s">
        <v>181</v>
      </c>
      <c r="L107" s="42"/>
      <c r="M107" s="211" t="s">
        <v>19</v>
      </c>
      <c r="N107" s="212" t="s">
        <v>46</v>
      </c>
      <c r="O107" s="78"/>
      <c r="P107" s="213">
        <f>O107*H107</f>
        <v>0</v>
      </c>
      <c r="Q107" s="213">
        <v>0.15540000000000001</v>
      </c>
      <c r="R107" s="213">
        <f>Q107*H107</f>
        <v>32.944800000000001</v>
      </c>
      <c r="S107" s="213">
        <v>0</v>
      </c>
      <c r="T107" s="214">
        <f>S107*H107</f>
        <v>0</v>
      </c>
      <c r="AR107" s="16" t="s">
        <v>182</v>
      </c>
      <c r="AT107" s="16" t="s">
        <v>178</v>
      </c>
      <c r="AU107" s="16" t="s">
        <v>84</v>
      </c>
      <c r="AY107" s="16" t="s">
        <v>176</v>
      </c>
      <c r="BE107" s="215">
        <f>IF(N107="základní",J107,0)</f>
        <v>0</v>
      </c>
      <c r="BF107" s="215">
        <f>IF(N107="snížená",J107,0)</f>
        <v>0</v>
      </c>
      <c r="BG107" s="215">
        <f>IF(N107="zákl. přenesená",J107,0)</f>
        <v>0</v>
      </c>
      <c r="BH107" s="215">
        <f>IF(N107="sníž. přenesená",J107,0)</f>
        <v>0</v>
      </c>
      <c r="BI107" s="215">
        <f>IF(N107="nulová",J107,0)</f>
        <v>0</v>
      </c>
      <c r="BJ107" s="16" t="s">
        <v>14</v>
      </c>
      <c r="BK107" s="215">
        <f>ROUND(I107*H107,2)</f>
        <v>0</v>
      </c>
      <c r="BL107" s="16" t="s">
        <v>182</v>
      </c>
      <c r="BM107" s="16" t="s">
        <v>557</v>
      </c>
    </row>
    <row r="108" s="1" customFormat="1">
      <c r="B108" s="37"/>
      <c r="C108" s="38"/>
      <c r="D108" s="216" t="s">
        <v>184</v>
      </c>
      <c r="E108" s="38"/>
      <c r="F108" s="217" t="s">
        <v>381</v>
      </c>
      <c r="G108" s="38"/>
      <c r="H108" s="38"/>
      <c r="I108" s="130"/>
      <c r="J108" s="38"/>
      <c r="K108" s="38"/>
      <c r="L108" s="42"/>
      <c r="M108" s="218"/>
      <c r="N108" s="78"/>
      <c r="O108" s="78"/>
      <c r="P108" s="78"/>
      <c r="Q108" s="78"/>
      <c r="R108" s="78"/>
      <c r="S108" s="78"/>
      <c r="T108" s="79"/>
      <c r="AT108" s="16" t="s">
        <v>184</v>
      </c>
      <c r="AU108" s="16" t="s">
        <v>84</v>
      </c>
    </row>
    <row r="109" s="11" customFormat="1">
      <c r="B109" s="219"/>
      <c r="C109" s="220"/>
      <c r="D109" s="216" t="s">
        <v>188</v>
      </c>
      <c r="E109" s="221" t="s">
        <v>19</v>
      </c>
      <c r="F109" s="222" t="s">
        <v>147</v>
      </c>
      <c r="G109" s="220"/>
      <c r="H109" s="223">
        <v>212</v>
      </c>
      <c r="I109" s="224"/>
      <c r="J109" s="220"/>
      <c r="K109" s="220"/>
      <c r="L109" s="225"/>
      <c r="M109" s="226"/>
      <c r="N109" s="227"/>
      <c r="O109" s="227"/>
      <c r="P109" s="227"/>
      <c r="Q109" s="227"/>
      <c r="R109" s="227"/>
      <c r="S109" s="227"/>
      <c r="T109" s="228"/>
      <c r="AT109" s="229" t="s">
        <v>188</v>
      </c>
      <c r="AU109" s="229" t="s">
        <v>84</v>
      </c>
      <c r="AV109" s="11" t="s">
        <v>84</v>
      </c>
      <c r="AW109" s="11" t="s">
        <v>37</v>
      </c>
      <c r="AX109" s="11" t="s">
        <v>75</v>
      </c>
      <c r="AY109" s="229" t="s">
        <v>176</v>
      </c>
    </row>
    <row r="110" s="12" customFormat="1">
      <c r="B110" s="230"/>
      <c r="C110" s="231"/>
      <c r="D110" s="216" t="s">
        <v>188</v>
      </c>
      <c r="E110" s="232" t="s">
        <v>19</v>
      </c>
      <c r="F110" s="233" t="s">
        <v>192</v>
      </c>
      <c r="G110" s="231"/>
      <c r="H110" s="234">
        <v>212</v>
      </c>
      <c r="I110" s="235"/>
      <c r="J110" s="231"/>
      <c r="K110" s="231"/>
      <c r="L110" s="236"/>
      <c r="M110" s="237"/>
      <c r="N110" s="238"/>
      <c r="O110" s="238"/>
      <c r="P110" s="238"/>
      <c r="Q110" s="238"/>
      <c r="R110" s="238"/>
      <c r="S110" s="238"/>
      <c r="T110" s="239"/>
      <c r="AT110" s="240" t="s">
        <v>188</v>
      </c>
      <c r="AU110" s="240" t="s">
        <v>84</v>
      </c>
      <c r="AV110" s="12" t="s">
        <v>182</v>
      </c>
      <c r="AW110" s="12" t="s">
        <v>37</v>
      </c>
      <c r="AX110" s="12" t="s">
        <v>14</v>
      </c>
      <c r="AY110" s="240" t="s">
        <v>176</v>
      </c>
    </row>
    <row r="111" s="1" customFormat="1" ht="16.5" customHeight="1">
      <c r="B111" s="37"/>
      <c r="C111" s="251" t="s">
        <v>226</v>
      </c>
      <c r="D111" s="251" t="s">
        <v>383</v>
      </c>
      <c r="E111" s="252" t="s">
        <v>384</v>
      </c>
      <c r="F111" s="253" t="s">
        <v>385</v>
      </c>
      <c r="G111" s="254" t="s">
        <v>101</v>
      </c>
      <c r="H111" s="255">
        <v>212</v>
      </c>
      <c r="I111" s="256"/>
      <c r="J111" s="257">
        <f>ROUND(I111*H111,2)</f>
        <v>0</v>
      </c>
      <c r="K111" s="253" t="s">
        <v>19</v>
      </c>
      <c r="L111" s="258"/>
      <c r="M111" s="259" t="s">
        <v>19</v>
      </c>
      <c r="N111" s="260" t="s">
        <v>46</v>
      </c>
      <c r="O111" s="78"/>
      <c r="P111" s="213">
        <f>O111*H111</f>
        <v>0</v>
      </c>
      <c r="Q111" s="213">
        <v>0.081000000000000003</v>
      </c>
      <c r="R111" s="213">
        <f>Q111*H111</f>
        <v>17.172000000000001</v>
      </c>
      <c r="S111" s="213">
        <v>0</v>
      </c>
      <c r="T111" s="214">
        <f>S111*H111</f>
        <v>0</v>
      </c>
      <c r="AR111" s="16" t="s">
        <v>231</v>
      </c>
      <c r="AT111" s="16" t="s">
        <v>383</v>
      </c>
      <c r="AU111" s="16" t="s">
        <v>84</v>
      </c>
      <c r="AY111" s="16" t="s">
        <v>176</v>
      </c>
      <c r="BE111" s="215">
        <f>IF(N111="základní",J111,0)</f>
        <v>0</v>
      </c>
      <c r="BF111" s="215">
        <f>IF(N111="snížená",J111,0)</f>
        <v>0</v>
      </c>
      <c r="BG111" s="215">
        <f>IF(N111="zákl. přenesená",J111,0)</f>
        <v>0</v>
      </c>
      <c r="BH111" s="215">
        <f>IF(N111="sníž. přenesená",J111,0)</f>
        <v>0</v>
      </c>
      <c r="BI111" s="215">
        <f>IF(N111="nulová",J111,0)</f>
        <v>0</v>
      </c>
      <c r="BJ111" s="16" t="s">
        <v>14</v>
      </c>
      <c r="BK111" s="215">
        <f>ROUND(I111*H111,2)</f>
        <v>0</v>
      </c>
      <c r="BL111" s="16" t="s">
        <v>182</v>
      </c>
      <c r="BM111" s="16" t="s">
        <v>558</v>
      </c>
    </row>
    <row r="112" s="1" customFormat="1" ht="16.5" customHeight="1">
      <c r="B112" s="37"/>
      <c r="C112" s="204" t="s">
        <v>231</v>
      </c>
      <c r="D112" s="204" t="s">
        <v>178</v>
      </c>
      <c r="E112" s="205" t="s">
        <v>388</v>
      </c>
      <c r="F112" s="206" t="s">
        <v>389</v>
      </c>
      <c r="G112" s="207" t="s">
        <v>136</v>
      </c>
      <c r="H112" s="208">
        <v>19.079999999999998</v>
      </c>
      <c r="I112" s="209"/>
      <c r="J112" s="210">
        <f>ROUND(I112*H112,2)</f>
        <v>0</v>
      </c>
      <c r="K112" s="206" t="s">
        <v>181</v>
      </c>
      <c r="L112" s="42"/>
      <c r="M112" s="211" t="s">
        <v>19</v>
      </c>
      <c r="N112" s="212" t="s">
        <v>46</v>
      </c>
      <c r="O112" s="78"/>
      <c r="P112" s="213">
        <f>O112*H112</f>
        <v>0</v>
      </c>
      <c r="Q112" s="213">
        <v>2.2563399999999998</v>
      </c>
      <c r="R112" s="213">
        <f>Q112*H112</f>
        <v>43.050967199999995</v>
      </c>
      <c r="S112" s="213">
        <v>0</v>
      </c>
      <c r="T112" s="214">
        <f>S112*H112</f>
        <v>0</v>
      </c>
      <c r="AR112" s="16" t="s">
        <v>182</v>
      </c>
      <c r="AT112" s="16" t="s">
        <v>178</v>
      </c>
      <c r="AU112" s="16" t="s">
        <v>84</v>
      </c>
      <c r="AY112" s="16" t="s">
        <v>176</v>
      </c>
      <c r="BE112" s="215">
        <f>IF(N112="základní",J112,0)</f>
        <v>0</v>
      </c>
      <c r="BF112" s="215">
        <f>IF(N112="snížená",J112,0)</f>
        <v>0</v>
      </c>
      <c r="BG112" s="215">
        <f>IF(N112="zákl. přenesená",J112,0)</f>
        <v>0</v>
      </c>
      <c r="BH112" s="215">
        <f>IF(N112="sníž. přenesená",J112,0)</f>
        <v>0</v>
      </c>
      <c r="BI112" s="215">
        <f>IF(N112="nulová",J112,0)</f>
        <v>0</v>
      </c>
      <c r="BJ112" s="16" t="s">
        <v>14</v>
      </c>
      <c r="BK112" s="215">
        <f>ROUND(I112*H112,2)</f>
        <v>0</v>
      </c>
      <c r="BL112" s="16" t="s">
        <v>182</v>
      </c>
      <c r="BM112" s="16" t="s">
        <v>559</v>
      </c>
    </row>
    <row r="113" s="11" customFormat="1">
      <c r="B113" s="219"/>
      <c r="C113" s="220"/>
      <c r="D113" s="216" t="s">
        <v>188</v>
      </c>
      <c r="E113" s="221" t="s">
        <v>19</v>
      </c>
      <c r="F113" s="222" t="s">
        <v>391</v>
      </c>
      <c r="G113" s="220"/>
      <c r="H113" s="223">
        <v>19.079999999999998</v>
      </c>
      <c r="I113" s="224"/>
      <c r="J113" s="220"/>
      <c r="K113" s="220"/>
      <c r="L113" s="225"/>
      <c r="M113" s="226"/>
      <c r="N113" s="227"/>
      <c r="O113" s="227"/>
      <c r="P113" s="227"/>
      <c r="Q113" s="227"/>
      <c r="R113" s="227"/>
      <c r="S113" s="227"/>
      <c r="T113" s="228"/>
      <c r="AT113" s="229" t="s">
        <v>188</v>
      </c>
      <c r="AU113" s="229" t="s">
        <v>84</v>
      </c>
      <c r="AV113" s="11" t="s">
        <v>84</v>
      </c>
      <c r="AW113" s="11" t="s">
        <v>37</v>
      </c>
      <c r="AX113" s="11" t="s">
        <v>75</v>
      </c>
      <c r="AY113" s="229" t="s">
        <v>176</v>
      </c>
    </row>
    <row r="114" s="12" customFormat="1">
      <c r="B114" s="230"/>
      <c r="C114" s="231"/>
      <c r="D114" s="216" t="s">
        <v>188</v>
      </c>
      <c r="E114" s="232" t="s">
        <v>19</v>
      </c>
      <c r="F114" s="233" t="s">
        <v>192</v>
      </c>
      <c r="G114" s="231"/>
      <c r="H114" s="234">
        <v>19.079999999999998</v>
      </c>
      <c r="I114" s="235"/>
      <c r="J114" s="231"/>
      <c r="K114" s="231"/>
      <c r="L114" s="236"/>
      <c r="M114" s="237"/>
      <c r="N114" s="238"/>
      <c r="O114" s="238"/>
      <c r="P114" s="238"/>
      <c r="Q114" s="238"/>
      <c r="R114" s="238"/>
      <c r="S114" s="238"/>
      <c r="T114" s="239"/>
      <c r="AT114" s="240" t="s">
        <v>188</v>
      </c>
      <c r="AU114" s="240" t="s">
        <v>84</v>
      </c>
      <c r="AV114" s="12" t="s">
        <v>182</v>
      </c>
      <c r="AW114" s="12" t="s">
        <v>37</v>
      </c>
      <c r="AX114" s="12" t="s">
        <v>14</v>
      </c>
      <c r="AY114" s="240" t="s">
        <v>176</v>
      </c>
    </row>
    <row r="115" s="1" customFormat="1" ht="33.75" customHeight="1">
      <c r="B115" s="37"/>
      <c r="C115" s="204" t="s">
        <v>236</v>
      </c>
      <c r="D115" s="204" t="s">
        <v>178</v>
      </c>
      <c r="E115" s="205" t="s">
        <v>472</v>
      </c>
      <c r="F115" s="206" t="s">
        <v>473</v>
      </c>
      <c r="G115" s="207" t="s">
        <v>93</v>
      </c>
      <c r="H115" s="208">
        <v>2597</v>
      </c>
      <c r="I115" s="209"/>
      <c r="J115" s="210">
        <f>ROUND(I115*H115,2)</f>
        <v>0</v>
      </c>
      <c r="K115" s="206" t="s">
        <v>181</v>
      </c>
      <c r="L115" s="42"/>
      <c r="M115" s="211" t="s">
        <v>19</v>
      </c>
      <c r="N115" s="212" t="s">
        <v>46</v>
      </c>
      <c r="O115" s="78"/>
      <c r="P115" s="213">
        <f>O115*H115</f>
        <v>0</v>
      </c>
      <c r="Q115" s="213">
        <v>0</v>
      </c>
      <c r="R115" s="213">
        <f>Q115*H115</f>
        <v>0</v>
      </c>
      <c r="S115" s="213">
        <v>0.252</v>
      </c>
      <c r="T115" s="214">
        <f>S115*H115</f>
        <v>654.44399999999996</v>
      </c>
      <c r="AR115" s="16" t="s">
        <v>182</v>
      </c>
      <c r="AT115" s="16" t="s">
        <v>178</v>
      </c>
      <c r="AU115" s="16" t="s">
        <v>84</v>
      </c>
      <c r="AY115" s="16" t="s">
        <v>176</v>
      </c>
      <c r="BE115" s="215">
        <f>IF(N115="základní",J115,0)</f>
        <v>0</v>
      </c>
      <c r="BF115" s="215">
        <f>IF(N115="snížená",J115,0)</f>
        <v>0</v>
      </c>
      <c r="BG115" s="215">
        <f>IF(N115="zákl. přenesená",J115,0)</f>
        <v>0</v>
      </c>
      <c r="BH115" s="215">
        <f>IF(N115="sníž. přenesená",J115,0)</f>
        <v>0</v>
      </c>
      <c r="BI115" s="215">
        <f>IF(N115="nulová",J115,0)</f>
        <v>0</v>
      </c>
      <c r="BJ115" s="16" t="s">
        <v>14</v>
      </c>
      <c r="BK115" s="215">
        <f>ROUND(I115*H115,2)</f>
        <v>0</v>
      </c>
      <c r="BL115" s="16" t="s">
        <v>182</v>
      </c>
      <c r="BM115" s="16" t="s">
        <v>560</v>
      </c>
    </row>
    <row r="116" s="1" customFormat="1" ht="33.75" customHeight="1">
      <c r="B116" s="37"/>
      <c r="C116" s="204" t="s">
        <v>241</v>
      </c>
      <c r="D116" s="204" t="s">
        <v>178</v>
      </c>
      <c r="E116" s="205" t="s">
        <v>481</v>
      </c>
      <c r="F116" s="206" t="s">
        <v>482</v>
      </c>
      <c r="G116" s="207" t="s">
        <v>101</v>
      </c>
      <c r="H116" s="208">
        <v>3501</v>
      </c>
      <c r="I116" s="209"/>
      <c r="J116" s="210">
        <f>ROUND(I116*H116,2)</f>
        <v>0</v>
      </c>
      <c r="K116" s="206" t="s">
        <v>181</v>
      </c>
      <c r="L116" s="42"/>
      <c r="M116" s="211" t="s">
        <v>19</v>
      </c>
      <c r="N116" s="212" t="s">
        <v>46</v>
      </c>
      <c r="O116" s="78"/>
      <c r="P116" s="213">
        <f>O116*H116</f>
        <v>0</v>
      </c>
      <c r="Q116" s="213">
        <v>9.0000000000000006E-05</v>
      </c>
      <c r="R116" s="213">
        <f>Q116*H116</f>
        <v>0.31509000000000004</v>
      </c>
      <c r="S116" s="213">
        <v>0.042000000000000003</v>
      </c>
      <c r="T116" s="214">
        <f>S116*H116</f>
        <v>147.042</v>
      </c>
      <c r="AR116" s="16" t="s">
        <v>182</v>
      </c>
      <c r="AT116" s="16" t="s">
        <v>178</v>
      </c>
      <c r="AU116" s="16" t="s">
        <v>84</v>
      </c>
      <c r="AY116" s="16" t="s">
        <v>176</v>
      </c>
      <c r="BE116" s="215">
        <f>IF(N116="základní",J116,0)</f>
        <v>0</v>
      </c>
      <c r="BF116" s="215">
        <f>IF(N116="snížená",J116,0)</f>
        <v>0</v>
      </c>
      <c r="BG116" s="215">
        <f>IF(N116="zákl. přenesená",J116,0)</f>
        <v>0</v>
      </c>
      <c r="BH116" s="215">
        <f>IF(N116="sníž. přenesená",J116,0)</f>
        <v>0</v>
      </c>
      <c r="BI116" s="215">
        <f>IF(N116="nulová",J116,0)</f>
        <v>0</v>
      </c>
      <c r="BJ116" s="16" t="s">
        <v>14</v>
      </c>
      <c r="BK116" s="215">
        <f>ROUND(I116*H116,2)</f>
        <v>0</v>
      </c>
      <c r="BL116" s="16" t="s">
        <v>182</v>
      </c>
      <c r="BM116" s="16" t="s">
        <v>561</v>
      </c>
    </row>
    <row r="117" s="1" customFormat="1">
      <c r="B117" s="37"/>
      <c r="C117" s="38"/>
      <c r="D117" s="216" t="s">
        <v>184</v>
      </c>
      <c r="E117" s="38"/>
      <c r="F117" s="217" t="s">
        <v>479</v>
      </c>
      <c r="G117" s="38"/>
      <c r="H117" s="38"/>
      <c r="I117" s="130"/>
      <c r="J117" s="38"/>
      <c r="K117" s="38"/>
      <c r="L117" s="42"/>
      <c r="M117" s="218"/>
      <c r="N117" s="78"/>
      <c r="O117" s="78"/>
      <c r="P117" s="78"/>
      <c r="Q117" s="78"/>
      <c r="R117" s="78"/>
      <c r="S117" s="78"/>
      <c r="T117" s="79"/>
      <c r="AT117" s="16" t="s">
        <v>184</v>
      </c>
      <c r="AU117" s="16" t="s">
        <v>84</v>
      </c>
    </row>
    <row r="118" s="11" customFormat="1">
      <c r="B118" s="219"/>
      <c r="C118" s="220"/>
      <c r="D118" s="216" t="s">
        <v>188</v>
      </c>
      <c r="E118" s="221" t="s">
        <v>19</v>
      </c>
      <c r="F118" s="222" t="s">
        <v>562</v>
      </c>
      <c r="G118" s="220"/>
      <c r="H118" s="223">
        <v>3501</v>
      </c>
      <c r="I118" s="224"/>
      <c r="J118" s="220"/>
      <c r="K118" s="220"/>
      <c r="L118" s="225"/>
      <c r="M118" s="226"/>
      <c r="N118" s="227"/>
      <c r="O118" s="227"/>
      <c r="P118" s="227"/>
      <c r="Q118" s="227"/>
      <c r="R118" s="227"/>
      <c r="S118" s="227"/>
      <c r="T118" s="228"/>
      <c r="AT118" s="229" t="s">
        <v>188</v>
      </c>
      <c r="AU118" s="229" t="s">
        <v>84</v>
      </c>
      <c r="AV118" s="11" t="s">
        <v>84</v>
      </c>
      <c r="AW118" s="11" t="s">
        <v>37</v>
      </c>
      <c r="AX118" s="11" t="s">
        <v>75</v>
      </c>
      <c r="AY118" s="229" t="s">
        <v>176</v>
      </c>
    </row>
    <row r="119" s="12" customFormat="1">
      <c r="B119" s="230"/>
      <c r="C119" s="231"/>
      <c r="D119" s="216" t="s">
        <v>188</v>
      </c>
      <c r="E119" s="232" t="s">
        <v>19</v>
      </c>
      <c r="F119" s="233" t="s">
        <v>192</v>
      </c>
      <c r="G119" s="231"/>
      <c r="H119" s="234">
        <v>3501</v>
      </c>
      <c r="I119" s="235"/>
      <c r="J119" s="231"/>
      <c r="K119" s="231"/>
      <c r="L119" s="236"/>
      <c r="M119" s="237"/>
      <c r="N119" s="238"/>
      <c r="O119" s="238"/>
      <c r="P119" s="238"/>
      <c r="Q119" s="238"/>
      <c r="R119" s="238"/>
      <c r="S119" s="238"/>
      <c r="T119" s="239"/>
      <c r="AT119" s="240" t="s">
        <v>188</v>
      </c>
      <c r="AU119" s="240" t="s">
        <v>84</v>
      </c>
      <c r="AV119" s="12" t="s">
        <v>182</v>
      </c>
      <c r="AW119" s="12" t="s">
        <v>37</v>
      </c>
      <c r="AX119" s="12" t="s">
        <v>14</v>
      </c>
      <c r="AY119" s="240" t="s">
        <v>176</v>
      </c>
    </row>
    <row r="120" s="1" customFormat="1" ht="16.5" customHeight="1">
      <c r="B120" s="37"/>
      <c r="C120" s="204" t="s">
        <v>247</v>
      </c>
      <c r="D120" s="204" t="s">
        <v>178</v>
      </c>
      <c r="E120" s="205" t="s">
        <v>486</v>
      </c>
      <c r="F120" s="206" t="s">
        <v>487</v>
      </c>
      <c r="G120" s="207" t="s">
        <v>488</v>
      </c>
      <c r="H120" s="208">
        <v>973</v>
      </c>
      <c r="I120" s="209"/>
      <c r="J120" s="210">
        <f>ROUND(I120*H120,2)</f>
        <v>0</v>
      </c>
      <c r="K120" s="206" t="s">
        <v>19</v>
      </c>
      <c r="L120" s="42"/>
      <c r="M120" s="211" t="s">
        <v>19</v>
      </c>
      <c r="N120" s="212" t="s">
        <v>46</v>
      </c>
      <c r="O120" s="78"/>
      <c r="P120" s="213">
        <f>O120*H120</f>
        <v>0</v>
      </c>
      <c r="Q120" s="213">
        <v>0</v>
      </c>
      <c r="R120" s="213">
        <f>Q120*H120</f>
        <v>0</v>
      </c>
      <c r="S120" s="213">
        <v>0.0080000000000000002</v>
      </c>
      <c r="T120" s="214">
        <f>S120*H120</f>
        <v>7.7839999999999998</v>
      </c>
      <c r="AR120" s="16" t="s">
        <v>182</v>
      </c>
      <c r="AT120" s="16" t="s">
        <v>178</v>
      </c>
      <c r="AU120" s="16" t="s">
        <v>84</v>
      </c>
      <c r="AY120" s="16" t="s">
        <v>176</v>
      </c>
      <c r="BE120" s="215">
        <f>IF(N120="základní",J120,0)</f>
        <v>0</v>
      </c>
      <c r="BF120" s="215">
        <f>IF(N120="snížená",J120,0)</f>
        <v>0</v>
      </c>
      <c r="BG120" s="215">
        <f>IF(N120="zákl. přenesená",J120,0)</f>
        <v>0</v>
      </c>
      <c r="BH120" s="215">
        <f>IF(N120="sníž. přenesená",J120,0)</f>
        <v>0</v>
      </c>
      <c r="BI120" s="215">
        <f>IF(N120="nulová",J120,0)</f>
        <v>0</v>
      </c>
      <c r="BJ120" s="16" t="s">
        <v>14</v>
      </c>
      <c r="BK120" s="215">
        <f>ROUND(I120*H120,2)</f>
        <v>0</v>
      </c>
      <c r="BL120" s="16" t="s">
        <v>182</v>
      </c>
      <c r="BM120" s="16" t="s">
        <v>563</v>
      </c>
    </row>
    <row r="121" s="1" customFormat="1">
      <c r="B121" s="37"/>
      <c r="C121" s="38"/>
      <c r="D121" s="216" t="s">
        <v>184</v>
      </c>
      <c r="E121" s="38"/>
      <c r="F121" s="217" t="s">
        <v>479</v>
      </c>
      <c r="G121" s="38"/>
      <c r="H121" s="38"/>
      <c r="I121" s="130"/>
      <c r="J121" s="38"/>
      <c r="K121" s="38"/>
      <c r="L121" s="42"/>
      <c r="M121" s="218"/>
      <c r="N121" s="78"/>
      <c r="O121" s="78"/>
      <c r="P121" s="78"/>
      <c r="Q121" s="78"/>
      <c r="R121" s="78"/>
      <c r="S121" s="78"/>
      <c r="T121" s="79"/>
      <c r="AT121" s="16" t="s">
        <v>184</v>
      </c>
      <c r="AU121" s="16" t="s">
        <v>84</v>
      </c>
    </row>
    <row r="122" s="11" customFormat="1">
      <c r="B122" s="219"/>
      <c r="C122" s="220"/>
      <c r="D122" s="216" t="s">
        <v>188</v>
      </c>
      <c r="E122" s="221" t="s">
        <v>19</v>
      </c>
      <c r="F122" s="222" t="s">
        <v>564</v>
      </c>
      <c r="G122" s="220"/>
      <c r="H122" s="223">
        <v>482</v>
      </c>
      <c r="I122" s="224"/>
      <c r="J122" s="220"/>
      <c r="K122" s="220"/>
      <c r="L122" s="225"/>
      <c r="M122" s="226"/>
      <c r="N122" s="227"/>
      <c r="O122" s="227"/>
      <c r="P122" s="227"/>
      <c r="Q122" s="227"/>
      <c r="R122" s="227"/>
      <c r="S122" s="227"/>
      <c r="T122" s="228"/>
      <c r="AT122" s="229" t="s">
        <v>188</v>
      </c>
      <c r="AU122" s="229" t="s">
        <v>84</v>
      </c>
      <c r="AV122" s="11" t="s">
        <v>84</v>
      </c>
      <c r="AW122" s="11" t="s">
        <v>37</v>
      </c>
      <c r="AX122" s="11" t="s">
        <v>75</v>
      </c>
      <c r="AY122" s="229" t="s">
        <v>176</v>
      </c>
    </row>
    <row r="123" s="11" customFormat="1">
      <c r="B123" s="219"/>
      <c r="C123" s="220"/>
      <c r="D123" s="216" t="s">
        <v>188</v>
      </c>
      <c r="E123" s="221" t="s">
        <v>19</v>
      </c>
      <c r="F123" s="222" t="s">
        <v>565</v>
      </c>
      <c r="G123" s="220"/>
      <c r="H123" s="223">
        <v>491</v>
      </c>
      <c r="I123" s="224"/>
      <c r="J123" s="220"/>
      <c r="K123" s="220"/>
      <c r="L123" s="225"/>
      <c r="M123" s="226"/>
      <c r="N123" s="227"/>
      <c r="O123" s="227"/>
      <c r="P123" s="227"/>
      <c r="Q123" s="227"/>
      <c r="R123" s="227"/>
      <c r="S123" s="227"/>
      <c r="T123" s="228"/>
      <c r="AT123" s="229" t="s">
        <v>188</v>
      </c>
      <c r="AU123" s="229" t="s">
        <v>84</v>
      </c>
      <c r="AV123" s="11" t="s">
        <v>84</v>
      </c>
      <c r="AW123" s="11" t="s">
        <v>37</v>
      </c>
      <c r="AX123" s="11" t="s">
        <v>75</v>
      </c>
      <c r="AY123" s="229" t="s">
        <v>176</v>
      </c>
    </row>
    <row r="124" s="12" customFormat="1">
      <c r="B124" s="230"/>
      <c r="C124" s="231"/>
      <c r="D124" s="216" t="s">
        <v>188</v>
      </c>
      <c r="E124" s="232" t="s">
        <v>19</v>
      </c>
      <c r="F124" s="233" t="s">
        <v>192</v>
      </c>
      <c r="G124" s="231"/>
      <c r="H124" s="234">
        <v>973</v>
      </c>
      <c r="I124" s="235"/>
      <c r="J124" s="231"/>
      <c r="K124" s="231"/>
      <c r="L124" s="236"/>
      <c r="M124" s="237"/>
      <c r="N124" s="238"/>
      <c r="O124" s="238"/>
      <c r="P124" s="238"/>
      <c r="Q124" s="238"/>
      <c r="R124" s="238"/>
      <c r="S124" s="238"/>
      <c r="T124" s="239"/>
      <c r="AT124" s="240" t="s">
        <v>188</v>
      </c>
      <c r="AU124" s="240" t="s">
        <v>84</v>
      </c>
      <c r="AV124" s="12" t="s">
        <v>182</v>
      </c>
      <c r="AW124" s="12" t="s">
        <v>37</v>
      </c>
      <c r="AX124" s="12" t="s">
        <v>14</v>
      </c>
      <c r="AY124" s="240" t="s">
        <v>176</v>
      </c>
    </row>
    <row r="125" s="1" customFormat="1" ht="22.5" customHeight="1">
      <c r="B125" s="37"/>
      <c r="C125" s="204" t="s">
        <v>253</v>
      </c>
      <c r="D125" s="204" t="s">
        <v>178</v>
      </c>
      <c r="E125" s="205" t="s">
        <v>493</v>
      </c>
      <c r="F125" s="206" t="s">
        <v>494</v>
      </c>
      <c r="G125" s="207" t="s">
        <v>101</v>
      </c>
      <c r="H125" s="208">
        <v>406.5</v>
      </c>
      <c r="I125" s="209"/>
      <c r="J125" s="210">
        <f>ROUND(I125*H125,2)</f>
        <v>0</v>
      </c>
      <c r="K125" s="206" t="s">
        <v>181</v>
      </c>
      <c r="L125" s="42"/>
      <c r="M125" s="211" t="s">
        <v>19</v>
      </c>
      <c r="N125" s="212" t="s">
        <v>46</v>
      </c>
      <c r="O125" s="78"/>
      <c r="P125" s="213">
        <f>O125*H125</f>
        <v>0</v>
      </c>
      <c r="Q125" s="213">
        <v>0.00029</v>
      </c>
      <c r="R125" s="213">
        <f>Q125*H125</f>
        <v>0.117885</v>
      </c>
      <c r="S125" s="213">
        <v>0.053999999999999999</v>
      </c>
      <c r="T125" s="214">
        <f>S125*H125</f>
        <v>21.951000000000001</v>
      </c>
      <c r="AR125" s="16" t="s">
        <v>182</v>
      </c>
      <c r="AT125" s="16" t="s">
        <v>178</v>
      </c>
      <c r="AU125" s="16" t="s">
        <v>84</v>
      </c>
      <c r="AY125" s="16" t="s">
        <v>176</v>
      </c>
      <c r="BE125" s="215">
        <f>IF(N125="základní",J125,0)</f>
        <v>0</v>
      </c>
      <c r="BF125" s="215">
        <f>IF(N125="snížená",J125,0)</f>
        <v>0</v>
      </c>
      <c r="BG125" s="215">
        <f>IF(N125="zákl. přenesená",J125,0)</f>
        <v>0</v>
      </c>
      <c r="BH125" s="215">
        <f>IF(N125="sníž. přenesená",J125,0)</f>
        <v>0</v>
      </c>
      <c r="BI125" s="215">
        <f>IF(N125="nulová",J125,0)</f>
        <v>0</v>
      </c>
      <c r="BJ125" s="16" t="s">
        <v>14</v>
      </c>
      <c r="BK125" s="215">
        <f>ROUND(I125*H125,2)</f>
        <v>0</v>
      </c>
      <c r="BL125" s="16" t="s">
        <v>182</v>
      </c>
      <c r="BM125" s="16" t="s">
        <v>566</v>
      </c>
    </row>
    <row r="126" s="11" customFormat="1">
      <c r="B126" s="219"/>
      <c r="C126" s="220"/>
      <c r="D126" s="216" t="s">
        <v>188</v>
      </c>
      <c r="E126" s="221" t="s">
        <v>19</v>
      </c>
      <c r="F126" s="222" t="s">
        <v>556</v>
      </c>
      <c r="G126" s="220"/>
      <c r="H126" s="223">
        <v>406.5</v>
      </c>
      <c r="I126" s="224"/>
      <c r="J126" s="220"/>
      <c r="K126" s="220"/>
      <c r="L126" s="225"/>
      <c r="M126" s="226"/>
      <c r="N126" s="227"/>
      <c r="O126" s="227"/>
      <c r="P126" s="227"/>
      <c r="Q126" s="227"/>
      <c r="R126" s="227"/>
      <c r="S126" s="227"/>
      <c r="T126" s="228"/>
      <c r="AT126" s="229" t="s">
        <v>188</v>
      </c>
      <c r="AU126" s="229" t="s">
        <v>84</v>
      </c>
      <c r="AV126" s="11" t="s">
        <v>84</v>
      </c>
      <c r="AW126" s="11" t="s">
        <v>37</v>
      </c>
      <c r="AX126" s="11" t="s">
        <v>75</v>
      </c>
      <c r="AY126" s="229" t="s">
        <v>176</v>
      </c>
    </row>
    <row r="127" s="12" customFormat="1">
      <c r="B127" s="230"/>
      <c r="C127" s="231"/>
      <c r="D127" s="216" t="s">
        <v>188</v>
      </c>
      <c r="E127" s="232" t="s">
        <v>19</v>
      </c>
      <c r="F127" s="233" t="s">
        <v>192</v>
      </c>
      <c r="G127" s="231"/>
      <c r="H127" s="234">
        <v>406.5</v>
      </c>
      <c r="I127" s="235"/>
      <c r="J127" s="231"/>
      <c r="K127" s="231"/>
      <c r="L127" s="236"/>
      <c r="M127" s="237"/>
      <c r="N127" s="238"/>
      <c r="O127" s="238"/>
      <c r="P127" s="238"/>
      <c r="Q127" s="238"/>
      <c r="R127" s="238"/>
      <c r="S127" s="238"/>
      <c r="T127" s="239"/>
      <c r="AT127" s="240" t="s">
        <v>188</v>
      </c>
      <c r="AU127" s="240" t="s">
        <v>84</v>
      </c>
      <c r="AV127" s="12" t="s">
        <v>182</v>
      </c>
      <c r="AW127" s="12" t="s">
        <v>37</v>
      </c>
      <c r="AX127" s="12" t="s">
        <v>14</v>
      </c>
      <c r="AY127" s="240" t="s">
        <v>176</v>
      </c>
    </row>
    <row r="128" s="1" customFormat="1" ht="33.75" customHeight="1">
      <c r="B128" s="37"/>
      <c r="C128" s="204" t="s">
        <v>258</v>
      </c>
      <c r="D128" s="204" t="s">
        <v>178</v>
      </c>
      <c r="E128" s="205" t="s">
        <v>497</v>
      </c>
      <c r="F128" s="206" t="s">
        <v>498</v>
      </c>
      <c r="G128" s="207" t="s">
        <v>101</v>
      </c>
      <c r="H128" s="208">
        <v>212</v>
      </c>
      <c r="I128" s="209"/>
      <c r="J128" s="210">
        <f>ROUND(I128*H128,2)</f>
        <v>0</v>
      </c>
      <c r="K128" s="206" t="s">
        <v>181</v>
      </c>
      <c r="L128" s="42"/>
      <c r="M128" s="211" t="s">
        <v>19</v>
      </c>
      <c r="N128" s="212" t="s">
        <v>46</v>
      </c>
      <c r="O128" s="78"/>
      <c r="P128" s="213">
        <f>O128*H128</f>
        <v>0</v>
      </c>
      <c r="Q128" s="213">
        <v>0</v>
      </c>
      <c r="R128" s="213">
        <f>Q128*H128</f>
        <v>0</v>
      </c>
      <c r="S128" s="213">
        <v>0</v>
      </c>
      <c r="T128" s="214">
        <f>S128*H128</f>
        <v>0</v>
      </c>
      <c r="AR128" s="16" t="s">
        <v>182</v>
      </c>
      <c r="AT128" s="16" t="s">
        <v>178</v>
      </c>
      <c r="AU128" s="16" t="s">
        <v>84</v>
      </c>
      <c r="AY128" s="16" t="s">
        <v>176</v>
      </c>
      <c r="BE128" s="215">
        <f>IF(N128="základní",J128,0)</f>
        <v>0</v>
      </c>
      <c r="BF128" s="215">
        <f>IF(N128="snížená",J128,0)</f>
        <v>0</v>
      </c>
      <c r="BG128" s="215">
        <f>IF(N128="zákl. přenesená",J128,0)</f>
        <v>0</v>
      </c>
      <c r="BH128" s="215">
        <f>IF(N128="sníž. přenesená",J128,0)</f>
        <v>0</v>
      </c>
      <c r="BI128" s="215">
        <f>IF(N128="nulová",J128,0)</f>
        <v>0</v>
      </c>
      <c r="BJ128" s="16" t="s">
        <v>14</v>
      </c>
      <c r="BK128" s="215">
        <f>ROUND(I128*H128,2)</f>
        <v>0</v>
      </c>
      <c r="BL128" s="16" t="s">
        <v>182</v>
      </c>
      <c r="BM128" s="16" t="s">
        <v>567</v>
      </c>
    </row>
    <row r="129" s="1" customFormat="1">
      <c r="B129" s="37"/>
      <c r="C129" s="38"/>
      <c r="D129" s="216" t="s">
        <v>184</v>
      </c>
      <c r="E129" s="38"/>
      <c r="F129" s="217" t="s">
        <v>500</v>
      </c>
      <c r="G129" s="38"/>
      <c r="H129" s="38"/>
      <c r="I129" s="130"/>
      <c r="J129" s="38"/>
      <c r="K129" s="38"/>
      <c r="L129" s="42"/>
      <c r="M129" s="218"/>
      <c r="N129" s="78"/>
      <c r="O129" s="78"/>
      <c r="P129" s="78"/>
      <c r="Q129" s="78"/>
      <c r="R129" s="78"/>
      <c r="S129" s="78"/>
      <c r="T129" s="79"/>
      <c r="AT129" s="16" t="s">
        <v>184</v>
      </c>
      <c r="AU129" s="16" t="s">
        <v>84</v>
      </c>
    </row>
    <row r="130" s="11" customFormat="1">
      <c r="B130" s="219"/>
      <c r="C130" s="220"/>
      <c r="D130" s="216" t="s">
        <v>188</v>
      </c>
      <c r="E130" s="221" t="s">
        <v>19</v>
      </c>
      <c r="F130" s="222" t="s">
        <v>147</v>
      </c>
      <c r="G130" s="220"/>
      <c r="H130" s="223">
        <v>212</v>
      </c>
      <c r="I130" s="224"/>
      <c r="J130" s="220"/>
      <c r="K130" s="220"/>
      <c r="L130" s="225"/>
      <c r="M130" s="226"/>
      <c r="N130" s="227"/>
      <c r="O130" s="227"/>
      <c r="P130" s="227"/>
      <c r="Q130" s="227"/>
      <c r="R130" s="227"/>
      <c r="S130" s="227"/>
      <c r="T130" s="228"/>
      <c r="AT130" s="229" t="s">
        <v>188</v>
      </c>
      <c r="AU130" s="229" t="s">
        <v>84</v>
      </c>
      <c r="AV130" s="11" t="s">
        <v>84</v>
      </c>
      <c r="AW130" s="11" t="s">
        <v>37</v>
      </c>
      <c r="AX130" s="11" t="s">
        <v>75</v>
      </c>
      <c r="AY130" s="229" t="s">
        <v>176</v>
      </c>
    </row>
    <row r="131" s="12" customFormat="1">
      <c r="B131" s="230"/>
      <c r="C131" s="231"/>
      <c r="D131" s="216" t="s">
        <v>188</v>
      </c>
      <c r="E131" s="232" t="s">
        <v>19</v>
      </c>
      <c r="F131" s="233" t="s">
        <v>192</v>
      </c>
      <c r="G131" s="231"/>
      <c r="H131" s="234">
        <v>212</v>
      </c>
      <c r="I131" s="235"/>
      <c r="J131" s="231"/>
      <c r="K131" s="231"/>
      <c r="L131" s="236"/>
      <c r="M131" s="237"/>
      <c r="N131" s="238"/>
      <c r="O131" s="238"/>
      <c r="P131" s="238"/>
      <c r="Q131" s="238"/>
      <c r="R131" s="238"/>
      <c r="S131" s="238"/>
      <c r="T131" s="239"/>
      <c r="AT131" s="240" t="s">
        <v>188</v>
      </c>
      <c r="AU131" s="240" t="s">
        <v>84</v>
      </c>
      <c r="AV131" s="12" t="s">
        <v>182</v>
      </c>
      <c r="AW131" s="12" t="s">
        <v>37</v>
      </c>
      <c r="AX131" s="12" t="s">
        <v>14</v>
      </c>
      <c r="AY131" s="240" t="s">
        <v>176</v>
      </c>
    </row>
    <row r="132" s="10" customFormat="1" ht="22.8" customHeight="1">
      <c r="B132" s="188"/>
      <c r="C132" s="189"/>
      <c r="D132" s="190" t="s">
        <v>74</v>
      </c>
      <c r="E132" s="202" t="s">
        <v>501</v>
      </c>
      <c r="F132" s="202" t="s">
        <v>502</v>
      </c>
      <c r="G132" s="189"/>
      <c r="H132" s="189"/>
      <c r="I132" s="192"/>
      <c r="J132" s="203">
        <f>BK132</f>
        <v>0</v>
      </c>
      <c r="K132" s="189"/>
      <c r="L132" s="194"/>
      <c r="M132" s="195"/>
      <c r="N132" s="196"/>
      <c r="O132" s="196"/>
      <c r="P132" s="197">
        <f>SUM(P133:P140)</f>
        <v>0</v>
      </c>
      <c r="Q132" s="196"/>
      <c r="R132" s="197">
        <f>SUM(R133:R140)</f>
        <v>0</v>
      </c>
      <c r="S132" s="196"/>
      <c r="T132" s="198">
        <f>SUM(T133:T140)</f>
        <v>0</v>
      </c>
      <c r="AR132" s="199" t="s">
        <v>14</v>
      </c>
      <c r="AT132" s="200" t="s">
        <v>74</v>
      </c>
      <c r="AU132" s="200" t="s">
        <v>14</v>
      </c>
      <c r="AY132" s="199" t="s">
        <v>176</v>
      </c>
      <c r="BK132" s="201">
        <f>SUM(BK133:BK140)</f>
        <v>0</v>
      </c>
    </row>
    <row r="133" s="1" customFormat="1" ht="16.5" customHeight="1">
      <c r="B133" s="37"/>
      <c r="C133" s="204" t="s">
        <v>264</v>
      </c>
      <c r="D133" s="204" t="s">
        <v>178</v>
      </c>
      <c r="E133" s="205" t="s">
        <v>519</v>
      </c>
      <c r="F133" s="206" t="s">
        <v>520</v>
      </c>
      <c r="G133" s="207" t="s">
        <v>111</v>
      </c>
      <c r="H133" s="208">
        <v>238.25700000000001</v>
      </c>
      <c r="I133" s="209"/>
      <c r="J133" s="210">
        <f>ROUND(I133*H133,2)</f>
        <v>0</v>
      </c>
      <c r="K133" s="206" t="s">
        <v>181</v>
      </c>
      <c r="L133" s="42"/>
      <c r="M133" s="211" t="s">
        <v>19</v>
      </c>
      <c r="N133" s="212" t="s">
        <v>46</v>
      </c>
      <c r="O133" s="78"/>
      <c r="P133" s="213">
        <f>O133*H133</f>
        <v>0</v>
      </c>
      <c r="Q133" s="213">
        <v>0</v>
      </c>
      <c r="R133" s="213">
        <f>Q133*H133</f>
        <v>0</v>
      </c>
      <c r="S133" s="213">
        <v>0</v>
      </c>
      <c r="T133" s="214">
        <f>S133*H133</f>
        <v>0</v>
      </c>
      <c r="AR133" s="16" t="s">
        <v>182</v>
      </c>
      <c r="AT133" s="16" t="s">
        <v>178</v>
      </c>
      <c r="AU133" s="16" t="s">
        <v>84</v>
      </c>
      <c r="AY133" s="16" t="s">
        <v>176</v>
      </c>
      <c r="BE133" s="215">
        <f>IF(N133="základní",J133,0)</f>
        <v>0</v>
      </c>
      <c r="BF133" s="215">
        <f>IF(N133="snížená",J133,0)</f>
        <v>0</v>
      </c>
      <c r="BG133" s="215">
        <f>IF(N133="zákl. přenesená",J133,0)</f>
        <v>0</v>
      </c>
      <c r="BH133" s="215">
        <f>IF(N133="sníž. přenesená",J133,0)</f>
        <v>0</v>
      </c>
      <c r="BI133" s="215">
        <f>IF(N133="nulová",J133,0)</f>
        <v>0</v>
      </c>
      <c r="BJ133" s="16" t="s">
        <v>14</v>
      </c>
      <c r="BK133" s="215">
        <f>ROUND(I133*H133,2)</f>
        <v>0</v>
      </c>
      <c r="BL133" s="16" t="s">
        <v>182</v>
      </c>
      <c r="BM133" s="16" t="s">
        <v>568</v>
      </c>
    </row>
    <row r="134" s="1" customFormat="1">
      <c r="B134" s="37"/>
      <c r="C134" s="38"/>
      <c r="D134" s="216" t="s">
        <v>184</v>
      </c>
      <c r="E134" s="38"/>
      <c r="F134" s="217" t="s">
        <v>522</v>
      </c>
      <c r="G134" s="38"/>
      <c r="H134" s="38"/>
      <c r="I134" s="130"/>
      <c r="J134" s="38"/>
      <c r="K134" s="38"/>
      <c r="L134" s="42"/>
      <c r="M134" s="218"/>
      <c r="N134" s="78"/>
      <c r="O134" s="78"/>
      <c r="P134" s="78"/>
      <c r="Q134" s="78"/>
      <c r="R134" s="78"/>
      <c r="S134" s="78"/>
      <c r="T134" s="79"/>
      <c r="AT134" s="16" t="s">
        <v>184</v>
      </c>
      <c r="AU134" s="16" t="s">
        <v>84</v>
      </c>
    </row>
    <row r="135" s="11" customFormat="1">
      <c r="B135" s="219"/>
      <c r="C135" s="220"/>
      <c r="D135" s="216" t="s">
        <v>188</v>
      </c>
      <c r="E135" s="221" t="s">
        <v>19</v>
      </c>
      <c r="F135" s="222" t="s">
        <v>569</v>
      </c>
      <c r="G135" s="220"/>
      <c r="H135" s="223">
        <v>238.25700000000001</v>
      </c>
      <c r="I135" s="224"/>
      <c r="J135" s="220"/>
      <c r="K135" s="220"/>
      <c r="L135" s="225"/>
      <c r="M135" s="226"/>
      <c r="N135" s="227"/>
      <c r="O135" s="227"/>
      <c r="P135" s="227"/>
      <c r="Q135" s="227"/>
      <c r="R135" s="227"/>
      <c r="S135" s="227"/>
      <c r="T135" s="228"/>
      <c r="AT135" s="229" t="s">
        <v>188</v>
      </c>
      <c r="AU135" s="229" t="s">
        <v>84</v>
      </c>
      <c r="AV135" s="11" t="s">
        <v>84</v>
      </c>
      <c r="AW135" s="11" t="s">
        <v>37</v>
      </c>
      <c r="AX135" s="11" t="s">
        <v>75</v>
      </c>
      <c r="AY135" s="229" t="s">
        <v>176</v>
      </c>
    </row>
    <row r="136" s="12" customFormat="1">
      <c r="B136" s="230"/>
      <c r="C136" s="231"/>
      <c r="D136" s="216" t="s">
        <v>188</v>
      </c>
      <c r="E136" s="232" t="s">
        <v>132</v>
      </c>
      <c r="F136" s="233" t="s">
        <v>192</v>
      </c>
      <c r="G136" s="231"/>
      <c r="H136" s="234">
        <v>238.25700000000001</v>
      </c>
      <c r="I136" s="235"/>
      <c r="J136" s="231"/>
      <c r="K136" s="231"/>
      <c r="L136" s="236"/>
      <c r="M136" s="237"/>
      <c r="N136" s="238"/>
      <c r="O136" s="238"/>
      <c r="P136" s="238"/>
      <c r="Q136" s="238"/>
      <c r="R136" s="238"/>
      <c r="S136" s="238"/>
      <c r="T136" s="239"/>
      <c r="AT136" s="240" t="s">
        <v>188</v>
      </c>
      <c r="AU136" s="240" t="s">
        <v>84</v>
      </c>
      <c r="AV136" s="12" t="s">
        <v>182</v>
      </c>
      <c r="AW136" s="12" t="s">
        <v>37</v>
      </c>
      <c r="AX136" s="12" t="s">
        <v>14</v>
      </c>
      <c r="AY136" s="240" t="s">
        <v>176</v>
      </c>
    </row>
    <row r="137" s="1" customFormat="1" ht="22.5" customHeight="1">
      <c r="B137" s="37"/>
      <c r="C137" s="204" t="s">
        <v>8</v>
      </c>
      <c r="D137" s="204" t="s">
        <v>178</v>
      </c>
      <c r="E137" s="205" t="s">
        <v>525</v>
      </c>
      <c r="F137" s="206" t="s">
        <v>526</v>
      </c>
      <c r="G137" s="207" t="s">
        <v>111</v>
      </c>
      <c r="H137" s="208">
        <v>3335.598</v>
      </c>
      <c r="I137" s="209"/>
      <c r="J137" s="210">
        <f>ROUND(I137*H137,2)</f>
        <v>0</v>
      </c>
      <c r="K137" s="206" t="s">
        <v>181</v>
      </c>
      <c r="L137" s="42"/>
      <c r="M137" s="211" t="s">
        <v>19</v>
      </c>
      <c r="N137" s="212" t="s">
        <v>46</v>
      </c>
      <c r="O137" s="78"/>
      <c r="P137" s="213">
        <f>O137*H137</f>
        <v>0</v>
      </c>
      <c r="Q137" s="213">
        <v>0</v>
      </c>
      <c r="R137" s="213">
        <f>Q137*H137</f>
        <v>0</v>
      </c>
      <c r="S137" s="213">
        <v>0</v>
      </c>
      <c r="T137" s="214">
        <f>S137*H137</f>
        <v>0</v>
      </c>
      <c r="AR137" s="16" t="s">
        <v>182</v>
      </c>
      <c r="AT137" s="16" t="s">
        <v>178</v>
      </c>
      <c r="AU137" s="16" t="s">
        <v>84</v>
      </c>
      <c r="AY137" s="16" t="s">
        <v>176</v>
      </c>
      <c r="BE137" s="215">
        <f>IF(N137="základní",J137,0)</f>
        <v>0</v>
      </c>
      <c r="BF137" s="215">
        <f>IF(N137="snížená",J137,0)</f>
        <v>0</v>
      </c>
      <c r="BG137" s="215">
        <f>IF(N137="zákl. přenesená",J137,0)</f>
        <v>0</v>
      </c>
      <c r="BH137" s="215">
        <f>IF(N137="sníž. přenesená",J137,0)</f>
        <v>0</v>
      </c>
      <c r="BI137" s="215">
        <f>IF(N137="nulová",J137,0)</f>
        <v>0</v>
      </c>
      <c r="BJ137" s="16" t="s">
        <v>14</v>
      </c>
      <c r="BK137" s="215">
        <f>ROUND(I137*H137,2)</f>
        <v>0</v>
      </c>
      <c r="BL137" s="16" t="s">
        <v>182</v>
      </c>
      <c r="BM137" s="16" t="s">
        <v>570</v>
      </c>
    </row>
    <row r="138" s="1" customFormat="1">
      <c r="B138" s="37"/>
      <c r="C138" s="38"/>
      <c r="D138" s="216" t="s">
        <v>184</v>
      </c>
      <c r="E138" s="38"/>
      <c r="F138" s="217" t="s">
        <v>522</v>
      </c>
      <c r="G138" s="38"/>
      <c r="H138" s="38"/>
      <c r="I138" s="130"/>
      <c r="J138" s="38"/>
      <c r="K138" s="38"/>
      <c r="L138" s="42"/>
      <c r="M138" s="218"/>
      <c r="N138" s="78"/>
      <c r="O138" s="78"/>
      <c r="P138" s="78"/>
      <c r="Q138" s="78"/>
      <c r="R138" s="78"/>
      <c r="S138" s="78"/>
      <c r="T138" s="79"/>
      <c r="AT138" s="16" t="s">
        <v>184</v>
      </c>
      <c r="AU138" s="16" t="s">
        <v>84</v>
      </c>
    </row>
    <row r="139" s="11" customFormat="1">
      <c r="B139" s="219"/>
      <c r="C139" s="220"/>
      <c r="D139" s="216" t="s">
        <v>188</v>
      </c>
      <c r="E139" s="221" t="s">
        <v>19</v>
      </c>
      <c r="F139" s="222" t="s">
        <v>528</v>
      </c>
      <c r="G139" s="220"/>
      <c r="H139" s="223">
        <v>3335.598</v>
      </c>
      <c r="I139" s="224"/>
      <c r="J139" s="220"/>
      <c r="K139" s="220"/>
      <c r="L139" s="225"/>
      <c r="M139" s="226"/>
      <c r="N139" s="227"/>
      <c r="O139" s="227"/>
      <c r="P139" s="227"/>
      <c r="Q139" s="227"/>
      <c r="R139" s="227"/>
      <c r="S139" s="227"/>
      <c r="T139" s="228"/>
      <c r="AT139" s="229" t="s">
        <v>188</v>
      </c>
      <c r="AU139" s="229" t="s">
        <v>84</v>
      </c>
      <c r="AV139" s="11" t="s">
        <v>84</v>
      </c>
      <c r="AW139" s="11" t="s">
        <v>37</v>
      </c>
      <c r="AX139" s="11" t="s">
        <v>75</v>
      </c>
      <c r="AY139" s="229" t="s">
        <v>176</v>
      </c>
    </row>
    <row r="140" s="12" customFormat="1">
      <c r="B140" s="230"/>
      <c r="C140" s="231"/>
      <c r="D140" s="216" t="s">
        <v>188</v>
      </c>
      <c r="E140" s="232" t="s">
        <v>19</v>
      </c>
      <c r="F140" s="233" t="s">
        <v>192</v>
      </c>
      <c r="G140" s="231"/>
      <c r="H140" s="234">
        <v>3335.598</v>
      </c>
      <c r="I140" s="235"/>
      <c r="J140" s="231"/>
      <c r="K140" s="231"/>
      <c r="L140" s="236"/>
      <c r="M140" s="264"/>
      <c r="N140" s="265"/>
      <c r="O140" s="265"/>
      <c r="P140" s="265"/>
      <c r="Q140" s="265"/>
      <c r="R140" s="265"/>
      <c r="S140" s="265"/>
      <c r="T140" s="266"/>
      <c r="AT140" s="240" t="s">
        <v>188</v>
      </c>
      <c r="AU140" s="240" t="s">
        <v>84</v>
      </c>
      <c r="AV140" s="12" t="s">
        <v>182</v>
      </c>
      <c r="AW140" s="12" t="s">
        <v>37</v>
      </c>
      <c r="AX140" s="12" t="s">
        <v>14</v>
      </c>
      <c r="AY140" s="240" t="s">
        <v>176</v>
      </c>
    </row>
    <row r="141" s="1" customFormat="1" ht="6.96" customHeight="1">
      <c r="B141" s="56"/>
      <c r="C141" s="57"/>
      <c r="D141" s="57"/>
      <c r="E141" s="57"/>
      <c r="F141" s="57"/>
      <c r="G141" s="57"/>
      <c r="H141" s="57"/>
      <c r="I141" s="154"/>
      <c r="J141" s="57"/>
      <c r="K141" s="57"/>
      <c r="L141" s="42"/>
    </row>
  </sheetData>
  <sheetProtection sheet="1" autoFilter="0" formatColumns="0" formatRows="0" objects="1" scenarios="1" spinCount="100000" saltValue="eHgUcgEkTzhMXJ4Om4TLZtfSKkFZQrpQIKkYF4rln+vSnlHQHNblj2o9X3eFM5MjK21chovBHvvHMnIxWGlx9A==" hashValue="C7v80XK8Kct8GnVUZuTtS/k+mBuKzM2SgN07MbiF1BFHShVRCtFR8DKnSu5QckFY/zc/Bum0eWmlqAditKS0Cg==" algorithmName="SHA-512" password="CC35"/>
  <autoFilter ref="C83:K140"/>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22"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90</v>
      </c>
    </row>
    <row r="3" ht="6.96" customHeight="1">
      <c r="B3" s="124"/>
      <c r="C3" s="125"/>
      <c r="D3" s="125"/>
      <c r="E3" s="125"/>
      <c r="F3" s="125"/>
      <c r="G3" s="125"/>
      <c r="H3" s="125"/>
      <c r="I3" s="126"/>
      <c r="J3" s="125"/>
      <c r="K3" s="125"/>
      <c r="L3" s="19"/>
      <c r="AT3" s="16" t="s">
        <v>84</v>
      </c>
    </row>
    <row r="4" ht="24.96" customHeight="1">
      <c r="B4" s="19"/>
      <c r="D4" s="127" t="s">
        <v>98</v>
      </c>
      <c r="L4" s="19"/>
      <c r="M4" s="23" t="s">
        <v>10</v>
      </c>
      <c r="AT4" s="16" t="s">
        <v>4</v>
      </c>
    </row>
    <row r="5" ht="6.96" customHeight="1">
      <c r="B5" s="19"/>
      <c r="L5" s="19"/>
    </row>
    <row r="6" ht="12" customHeight="1">
      <c r="B6" s="19"/>
      <c r="D6" s="128" t="s">
        <v>16</v>
      </c>
      <c r="L6" s="19"/>
    </row>
    <row r="7" ht="16.5" customHeight="1">
      <c r="B7" s="19"/>
      <c r="E7" s="129" t="str">
        <f>'Rekapitulace stavby'!K6</f>
        <v>Jižní spojka - svodidla, č. akce 1031, Praha 4</v>
      </c>
      <c r="F7" s="128"/>
      <c r="G7" s="128"/>
      <c r="H7" s="128"/>
      <c r="L7" s="19"/>
    </row>
    <row r="8" s="1" customFormat="1" ht="12" customHeight="1">
      <c r="B8" s="42"/>
      <c r="D8" s="128" t="s">
        <v>113</v>
      </c>
      <c r="I8" s="130"/>
      <c r="L8" s="42"/>
    </row>
    <row r="9" s="1" customFormat="1" ht="36.96" customHeight="1">
      <c r="B9" s="42"/>
      <c r="E9" s="131" t="s">
        <v>571</v>
      </c>
      <c r="F9" s="1"/>
      <c r="G9" s="1"/>
      <c r="H9" s="1"/>
      <c r="I9" s="130"/>
      <c r="L9" s="42"/>
    </row>
    <row r="10" s="1" customFormat="1">
      <c r="B10" s="42"/>
      <c r="I10" s="130"/>
      <c r="L10" s="42"/>
    </row>
    <row r="11" s="1" customFormat="1" ht="12" customHeight="1">
      <c r="B11" s="42"/>
      <c r="D11" s="128" t="s">
        <v>18</v>
      </c>
      <c r="F11" s="16" t="s">
        <v>19</v>
      </c>
      <c r="I11" s="132" t="s">
        <v>20</v>
      </c>
      <c r="J11" s="16" t="s">
        <v>19</v>
      </c>
      <c r="L11" s="42"/>
    </row>
    <row r="12" s="1" customFormat="1" ht="12" customHeight="1">
      <c r="B12" s="42"/>
      <c r="D12" s="128" t="s">
        <v>21</v>
      </c>
      <c r="F12" s="16" t="s">
        <v>22</v>
      </c>
      <c r="I12" s="132" t="s">
        <v>23</v>
      </c>
      <c r="J12" s="133" t="str">
        <f>'Rekapitulace stavby'!AN8</f>
        <v>15. 10. 2018</v>
      </c>
      <c r="L12" s="42"/>
    </row>
    <row r="13" s="1" customFormat="1" ht="10.8" customHeight="1">
      <c r="B13" s="42"/>
      <c r="I13" s="130"/>
      <c r="L13" s="42"/>
    </row>
    <row r="14" s="1" customFormat="1" ht="12" customHeight="1">
      <c r="B14" s="42"/>
      <c r="D14" s="128" t="s">
        <v>25</v>
      </c>
      <c r="I14" s="132" t="s">
        <v>26</v>
      </c>
      <c r="J14" s="16" t="s">
        <v>27</v>
      </c>
      <c r="L14" s="42"/>
    </row>
    <row r="15" s="1" customFormat="1" ht="18" customHeight="1">
      <c r="B15" s="42"/>
      <c r="E15" s="16" t="s">
        <v>28</v>
      </c>
      <c r="I15" s="132" t="s">
        <v>29</v>
      </c>
      <c r="J15" s="16" t="s">
        <v>30</v>
      </c>
      <c r="L15" s="42"/>
    </row>
    <row r="16" s="1" customFormat="1" ht="6.96" customHeight="1">
      <c r="B16" s="42"/>
      <c r="I16" s="130"/>
      <c r="L16" s="42"/>
    </row>
    <row r="17" s="1" customFormat="1" ht="12" customHeight="1">
      <c r="B17" s="42"/>
      <c r="D17" s="128" t="s">
        <v>31</v>
      </c>
      <c r="I17" s="132" t="s">
        <v>26</v>
      </c>
      <c r="J17" s="32" t="str">
        <f>'Rekapitulace stavby'!AN13</f>
        <v>Vyplň údaj</v>
      </c>
      <c r="L17" s="42"/>
    </row>
    <row r="18" s="1" customFormat="1" ht="18" customHeight="1">
      <c r="B18" s="42"/>
      <c r="E18" s="32" t="str">
        <f>'Rekapitulace stavby'!E14</f>
        <v>Vyplň údaj</v>
      </c>
      <c r="F18" s="16"/>
      <c r="G18" s="16"/>
      <c r="H18" s="16"/>
      <c r="I18" s="132" t="s">
        <v>29</v>
      </c>
      <c r="J18" s="32" t="str">
        <f>'Rekapitulace stavby'!AN14</f>
        <v>Vyplň údaj</v>
      </c>
      <c r="L18" s="42"/>
    </row>
    <row r="19" s="1" customFormat="1" ht="6.96" customHeight="1">
      <c r="B19" s="42"/>
      <c r="I19" s="130"/>
      <c r="L19" s="42"/>
    </row>
    <row r="20" s="1" customFormat="1" ht="12" customHeight="1">
      <c r="B20" s="42"/>
      <c r="D20" s="128" t="s">
        <v>33</v>
      </c>
      <c r="I20" s="132" t="s">
        <v>26</v>
      </c>
      <c r="J20" s="16" t="s">
        <v>34</v>
      </c>
      <c r="L20" s="42"/>
    </row>
    <row r="21" s="1" customFormat="1" ht="18" customHeight="1">
      <c r="B21" s="42"/>
      <c r="E21" s="16" t="s">
        <v>35</v>
      </c>
      <c r="I21" s="132" t="s">
        <v>29</v>
      </c>
      <c r="J21" s="16" t="s">
        <v>36</v>
      </c>
      <c r="L21" s="42"/>
    </row>
    <row r="22" s="1" customFormat="1" ht="6.96" customHeight="1">
      <c r="B22" s="42"/>
      <c r="I22" s="130"/>
      <c r="L22" s="42"/>
    </row>
    <row r="23" s="1" customFormat="1" ht="12" customHeight="1">
      <c r="B23" s="42"/>
      <c r="D23" s="128" t="s">
        <v>38</v>
      </c>
      <c r="I23" s="132" t="s">
        <v>26</v>
      </c>
      <c r="J23" s="16" t="str">
        <f>IF('Rekapitulace stavby'!AN19="","",'Rekapitulace stavby'!AN19)</f>
        <v/>
      </c>
      <c r="L23" s="42"/>
    </row>
    <row r="24" s="1" customFormat="1" ht="18" customHeight="1">
      <c r="B24" s="42"/>
      <c r="E24" s="16" t="str">
        <f>IF('Rekapitulace stavby'!E20="","",'Rekapitulace stavby'!E20)</f>
        <v xml:space="preserve"> </v>
      </c>
      <c r="I24" s="132" t="s">
        <v>29</v>
      </c>
      <c r="J24" s="16" t="str">
        <f>IF('Rekapitulace stavby'!AN20="","",'Rekapitulace stavby'!AN20)</f>
        <v/>
      </c>
      <c r="L24" s="42"/>
    </row>
    <row r="25" s="1" customFormat="1" ht="6.96" customHeight="1">
      <c r="B25" s="42"/>
      <c r="I25" s="130"/>
      <c r="L25" s="42"/>
    </row>
    <row r="26" s="1" customFormat="1" ht="12" customHeight="1">
      <c r="B26" s="42"/>
      <c r="D26" s="128" t="s">
        <v>40</v>
      </c>
      <c r="I26" s="130"/>
      <c r="L26" s="42"/>
    </row>
    <row r="27" s="6" customFormat="1" ht="16.5" customHeight="1">
      <c r="B27" s="134"/>
      <c r="E27" s="135" t="s">
        <v>19</v>
      </c>
      <c r="F27" s="135"/>
      <c r="G27" s="135"/>
      <c r="H27" s="135"/>
      <c r="I27" s="136"/>
      <c r="L27" s="134"/>
    </row>
    <row r="28" s="1" customFormat="1" ht="6.96" customHeight="1">
      <c r="B28" s="42"/>
      <c r="I28" s="130"/>
      <c r="L28" s="42"/>
    </row>
    <row r="29" s="1" customFormat="1" ht="6.96" customHeight="1">
      <c r="B29" s="42"/>
      <c r="D29" s="70"/>
      <c r="E29" s="70"/>
      <c r="F29" s="70"/>
      <c r="G29" s="70"/>
      <c r="H29" s="70"/>
      <c r="I29" s="137"/>
      <c r="J29" s="70"/>
      <c r="K29" s="70"/>
      <c r="L29" s="42"/>
    </row>
    <row r="30" s="1" customFormat="1" ht="25.44" customHeight="1">
      <c r="B30" s="42"/>
      <c r="D30" s="138" t="s">
        <v>41</v>
      </c>
      <c r="I30" s="130"/>
      <c r="J30" s="139">
        <f>ROUND(J85, 2)</f>
        <v>0</v>
      </c>
      <c r="L30" s="42"/>
    </row>
    <row r="31" s="1" customFormat="1" ht="6.96" customHeight="1">
      <c r="B31" s="42"/>
      <c r="D31" s="70"/>
      <c r="E31" s="70"/>
      <c r="F31" s="70"/>
      <c r="G31" s="70"/>
      <c r="H31" s="70"/>
      <c r="I31" s="137"/>
      <c r="J31" s="70"/>
      <c r="K31" s="70"/>
      <c r="L31" s="42"/>
    </row>
    <row r="32" s="1" customFormat="1" ht="14.4" customHeight="1">
      <c r="B32" s="42"/>
      <c r="F32" s="140" t="s">
        <v>43</v>
      </c>
      <c r="I32" s="141" t="s">
        <v>42</v>
      </c>
      <c r="J32" s="140" t="s">
        <v>44</v>
      </c>
      <c r="L32" s="42"/>
    </row>
    <row r="33" s="1" customFormat="1" ht="14.4" customHeight="1">
      <c r="B33" s="42"/>
      <c r="D33" s="128" t="s">
        <v>45</v>
      </c>
      <c r="E33" s="128" t="s">
        <v>46</v>
      </c>
      <c r="F33" s="142">
        <f>ROUND((SUM(BE85:BE102)),  2)</f>
        <v>0</v>
      </c>
      <c r="I33" s="143">
        <v>0.20999999999999999</v>
      </c>
      <c r="J33" s="142">
        <f>ROUND(((SUM(BE85:BE102))*I33),  2)</f>
        <v>0</v>
      </c>
      <c r="L33" s="42"/>
    </row>
    <row r="34" s="1" customFormat="1" ht="14.4" customHeight="1">
      <c r="B34" s="42"/>
      <c r="E34" s="128" t="s">
        <v>47</v>
      </c>
      <c r="F34" s="142">
        <f>ROUND((SUM(BF85:BF102)),  2)</f>
        <v>0</v>
      </c>
      <c r="I34" s="143">
        <v>0.14999999999999999</v>
      </c>
      <c r="J34" s="142">
        <f>ROUND(((SUM(BF85:BF102))*I34),  2)</f>
        <v>0</v>
      </c>
      <c r="L34" s="42"/>
    </row>
    <row r="35" hidden="1" s="1" customFormat="1" ht="14.4" customHeight="1">
      <c r="B35" s="42"/>
      <c r="E35" s="128" t="s">
        <v>48</v>
      </c>
      <c r="F35" s="142">
        <f>ROUND((SUM(BG85:BG102)),  2)</f>
        <v>0</v>
      </c>
      <c r="I35" s="143">
        <v>0.20999999999999999</v>
      </c>
      <c r="J35" s="142">
        <f>0</f>
        <v>0</v>
      </c>
      <c r="L35" s="42"/>
    </row>
    <row r="36" hidden="1" s="1" customFormat="1" ht="14.4" customHeight="1">
      <c r="B36" s="42"/>
      <c r="E36" s="128" t="s">
        <v>49</v>
      </c>
      <c r="F36" s="142">
        <f>ROUND((SUM(BH85:BH102)),  2)</f>
        <v>0</v>
      </c>
      <c r="I36" s="143">
        <v>0.14999999999999999</v>
      </c>
      <c r="J36" s="142">
        <f>0</f>
        <v>0</v>
      </c>
      <c r="L36" s="42"/>
    </row>
    <row r="37" hidden="1" s="1" customFormat="1" ht="14.4" customHeight="1">
      <c r="B37" s="42"/>
      <c r="E37" s="128" t="s">
        <v>50</v>
      </c>
      <c r="F37" s="142">
        <f>ROUND((SUM(BI85:BI102)),  2)</f>
        <v>0</v>
      </c>
      <c r="I37" s="143">
        <v>0</v>
      </c>
      <c r="J37" s="142">
        <f>0</f>
        <v>0</v>
      </c>
      <c r="L37" s="42"/>
    </row>
    <row r="38" s="1" customFormat="1" ht="6.96" customHeight="1">
      <c r="B38" s="42"/>
      <c r="I38" s="130"/>
      <c r="L38" s="42"/>
    </row>
    <row r="39" s="1" customFormat="1" ht="25.44" customHeight="1">
      <c r="B39" s="42"/>
      <c r="C39" s="144"/>
      <c r="D39" s="145" t="s">
        <v>51</v>
      </c>
      <c r="E39" s="146"/>
      <c r="F39" s="146"/>
      <c r="G39" s="147" t="s">
        <v>52</v>
      </c>
      <c r="H39" s="148" t="s">
        <v>53</v>
      </c>
      <c r="I39" s="149"/>
      <c r="J39" s="150">
        <f>SUM(J30:J37)</f>
        <v>0</v>
      </c>
      <c r="K39" s="151"/>
      <c r="L39" s="42"/>
    </row>
    <row r="40" s="1" customFormat="1" ht="14.4" customHeight="1">
      <c r="B40" s="152"/>
      <c r="C40" s="153"/>
      <c r="D40" s="153"/>
      <c r="E40" s="153"/>
      <c r="F40" s="153"/>
      <c r="G40" s="153"/>
      <c r="H40" s="153"/>
      <c r="I40" s="154"/>
      <c r="J40" s="153"/>
      <c r="K40" s="153"/>
      <c r="L40" s="42"/>
    </row>
    <row r="44" s="1" customFormat="1" ht="6.96" customHeight="1">
      <c r="B44" s="155"/>
      <c r="C44" s="156"/>
      <c r="D44" s="156"/>
      <c r="E44" s="156"/>
      <c r="F44" s="156"/>
      <c r="G44" s="156"/>
      <c r="H44" s="156"/>
      <c r="I44" s="157"/>
      <c r="J44" s="156"/>
      <c r="K44" s="156"/>
      <c r="L44" s="42"/>
    </row>
    <row r="45" s="1" customFormat="1" ht="24.96" customHeight="1">
      <c r="B45" s="37"/>
      <c r="C45" s="22" t="s">
        <v>150</v>
      </c>
      <c r="D45" s="38"/>
      <c r="E45" s="38"/>
      <c r="F45" s="38"/>
      <c r="G45" s="38"/>
      <c r="H45" s="38"/>
      <c r="I45" s="130"/>
      <c r="J45" s="38"/>
      <c r="K45" s="38"/>
      <c r="L45" s="42"/>
    </row>
    <row r="46" s="1" customFormat="1" ht="6.96" customHeight="1">
      <c r="B46" s="37"/>
      <c r="C46" s="38"/>
      <c r="D46" s="38"/>
      <c r="E46" s="38"/>
      <c r="F46" s="38"/>
      <c r="G46" s="38"/>
      <c r="H46" s="38"/>
      <c r="I46" s="130"/>
      <c r="J46" s="38"/>
      <c r="K46" s="38"/>
      <c r="L46" s="42"/>
    </row>
    <row r="47" s="1" customFormat="1" ht="12" customHeight="1">
      <c r="B47" s="37"/>
      <c r="C47" s="31" t="s">
        <v>16</v>
      </c>
      <c r="D47" s="38"/>
      <c r="E47" s="38"/>
      <c r="F47" s="38"/>
      <c r="G47" s="38"/>
      <c r="H47" s="38"/>
      <c r="I47" s="130"/>
      <c r="J47" s="38"/>
      <c r="K47" s="38"/>
      <c r="L47" s="42"/>
    </row>
    <row r="48" s="1" customFormat="1" ht="16.5" customHeight="1">
      <c r="B48" s="37"/>
      <c r="C48" s="38"/>
      <c r="D48" s="38"/>
      <c r="E48" s="158" t="str">
        <f>E7</f>
        <v>Jižní spojka - svodidla, č. akce 1031, Praha 4</v>
      </c>
      <c r="F48" s="31"/>
      <c r="G48" s="31"/>
      <c r="H48" s="31"/>
      <c r="I48" s="130"/>
      <c r="J48" s="38"/>
      <c r="K48" s="38"/>
      <c r="L48" s="42"/>
    </row>
    <row r="49" s="1" customFormat="1" ht="12" customHeight="1">
      <c r="B49" s="37"/>
      <c r="C49" s="31" t="s">
        <v>113</v>
      </c>
      <c r="D49" s="38"/>
      <c r="E49" s="38"/>
      <c r="F49" s="38"/>
      <c r="G49" s="38"/>
      <c r="H49" s="38"/>
      <c r="I49" s="130"/>
      <c r="J49" s="38"/>
      <c r="K49" s="38"/>
      <c r="L49" s="42"/>
    </row>
    <row r="50" s="1" customFormat="1" ht="16.5" customHeight="1">
      <c r="B50" s="37"/>
      <c r="C50" s="38"/>
      <c r="D50" s="38"/>
      <c r="E50" s="63" t="str">
        <f>E9</f>
        <v>VRN - Vedlejší rozpočtové náklady</v>
      </c>
      <c r="F50" s="38"/>
      <c r="G50" s="38"/>
      <c r="H50" s="38"/>
      <c r="I50" s="130"/>
      <c r="J50" s="38"/>
      <c r="K50" s="38"/>
      <c r="L50" s="42"/>
    </row>
    <row r="51" s="1" customFormat="1" ht="6.96" customHeight="1">
      <c r="B51" s="37"/>
      <c r="C51" s="38"/>
      <c r="D51" s="38"/>
      <c r="E51" s="38"/>
      <c r="F51" s="38"/>
      <c r="G51" s="38"/>
      <c r="H51" s="38"/>
      <c r="I51" s="130"/>
      <c r="J51" s="38"/>
      <c r="K51" s="38"/>
      <c r="L51" s="42"/>
    </row>
    <row r="52" s="1" customFormat="1" ht="12" customHeight="1">
      <c r="B52" s="37"/>
      <c r="C52" s="31" t="s">
        <v>21</v>
      </c>
      <c r="D52" s="38"/>
      <c r="E52" s="38"/>
      <c r="F52" s="26" t="str">
        <f>F12</f>
        <v>Jižní spojka</v>
      </c>
      <c r="G52" s="38"/>
      <c r="H52" s="38"/>
      <c r="I52" s="132" t="s">
        <v>23</v>
      </c>
      <c r="J52" s="66" t="str">
        <f>IF(J12="","",J12)</f>
        <v>15. 10. 2018</v>
      </c>
      <c r="K52" s="38"/>
      <c r="L52" s="42"/>
    </row>
    <row r="53" s="1" customFormat="1" ht="6.96" customHeight="1">
      <c r="B53" s="37"/>
      <c r="C53" s="38"/>
      <c r="D53" s="38"/>
      <c r="E53" s="38"/>
      <c r="F53" s="38"/>
      <c r="G53" s="38"/>
      <c r="H53" s="38"/>
      <c r="I53" s="130"/>
      <c r="J53" s="38"/>
      <c r="K53" s="38"/>
      <c r="L53" s="42"/>
    </row>
    <row r="54" s="1" customFormat="1" ht="13.65" customHeight="1">
      <c r="B54" s="37"/>
      <c r="C54" s="31" t="s">
        <v>25</v>
      </c>
      <c r="D54" s="38"/>
      <c r="E54" s="38"/>
      <c r="F54" s="26" t="str">
        <f>E15</f>
        <v>Technická správa komunikací hl. m. Prahy a.s.</v>
      </c>
      <c r="G54" s="38"/>
      <c r="H54" s="38"/>
      <c r="I54" s="132" t="s">
        <v>33</v>
      </c>
      <c r="J54" s="35" t="str">
        <f>E21</f>
        <v>DIPRO, spol s r.o.</v>
      </c>
      <c r="K54" s="38"/>
      <c r="L54" s="42"/>
    </row>
    <row r="55" s="1" customFormat="1" ht="13.65" customHeight="1">
      <c r="B55" s="37"/>
      <c r="C55" s="31" t="s">
        <v>31</v>
      </c>
      <c r="D55" s="38"/>
      <c r="E55" s="38"/>
      <c r="F55" s="26" t="str">
        <f>IF(E18="","",E18)</f>
        <v>Vyplň údaj</v>
      </c>
      <c r="G55" s="38"/>
      <c r="H55" s="38"/>
      <c r="I55" s="132" t="s">
        <v>38</v>
      </c>
      <c r="J55" s="35" t="str">
        <f>E24</f>
        <v xml:space="preserve"> </v>
      </c>
      <c r="K55" s="38"/>
      <c r="L55" s="42"/>
    </row>
    <row r="56" s="1" customFormat="1" ht="10.32" customHeight="1">
      <c r="B56" s="37"/>
      <c r="C56" s="38"/>
      <c r="D56" s="38"/>
      <c r="E56" s="38"/>
      <c r="F56" s="38"/>
      <c r="G56" s="38"/>
      <c r="H56" s="38"/>
      <c r="I56" s="130"/>
      <c r="J56" s="38"/>
      <c r="K56" s="38"/>
      <c r="L56" s="42"/>
    </row>
    <row r="57" s="1" customFormat="1" ht="29.28" customHeight="1">
      <c r="B57" s="37"/>
      <c r="C57" s="159" t="s">
        <v>151</v>
      </c>
      <c r="D57" s="160"/>
      <c r="E57" s="160"/>
      <c r="F57" s="160"/>
      <c r="G57" s="160"/>
      <c r="H57" s="160"/>
      <c r="I57" s="161"/>
      <c r="J57" s="162" t="s">
        <v>152</v>
      </c>
      <c r="K57" s="160"/>
      <c r="L57" s="42"/>
    </row>
    <row r="58" s="1" customFormat="1" ht="10.32" customHeight="1">
      <c r="B58" s="37"/>
      <c r="C58" s="38"/>
      <c r="D58" s="38"/>
      <c r="E58" s="38"/>
      <c r="F58" s="38"/>
      <c r="G58" s="38"/>
      <c r="H58" s="38"/>
      <c r="I58" s="130"/>
      <c r="J58" s="38"/>
      <c r="K58" s="38"/>
      <c r="L58" s="42"/>
    </row>
    <row r="59" s="1" customFormat="1" ht="22.8" customHeight="1">
      <c r="B59" s="37"/>
      <c r="C59" s="163" t="s">
        <v>73</v>
      </c>
      <c r="D59" s="38"/>
      <c r="E59" s="38"/>
      <c r="F59" s="38"/>
      <c r="G59" s="38"/>
      <c r="H59" s="38"/>
      <c r="I59" s="130"/>
      <c r="J59" s="96">
        <f>J85</f>
        <v>0</v>
      </c>
      <c r="K59" s="38"/>
      <c r="L59" s="42"/>
      <c r="AU59" s="16" t="s">
        <v>153</v>
      </c>
    </row>
    <row r="60" s="7" customFormat="1" ht="24.96" customHeight="1">
      <c r="B60" s="164"/>
      <c r="C60" s="165"/>
      <c r="D60" s="166" t="s">
        <v>571</v>
      </c>
      <c r="E60" s="167"/>
      <c r="F60" s="167"/>
      <c r="G60" s="167"/>
      <c r="H60" s="167"/>
      <c r="I60" s="168"/>
      <c r="J60" s="169">
        <f>J86</f>
        <v>0</v>
      </c>
      <c r="K60" s="165"/>
      <c r="L60" s="170"/>
    </row>
    <row r="61" s="8" customFormat="1" ht="19.92" customHeight="1">
      <c r="B61" s="171"/>
      <c r="C61" s="172"/>
      <c r="D61" s="173" t="s">
        <v>572</v>
      </c>
      <c r="E61" s="174"/>
      <c r="F61" s="174"/>
      <c r="G61" s="174"/>
      <c r="H61" s="174"/>
      <c r="I61" s="175"/>
      <c r="J61" s="176">
        <f>J87</f>
        <v>0</v>
      </c>
      <c r="K61" s="172"/>
      <c r="L61" s="177"/>
    </row>
    <row r="62" s="8" customFormat="1" ht="19.92" customHeight="1">
      <c r="B62" s="171"/>
      <c r="C62" s="172"/>
      <c r="D62" s="173" t="s">
        <v>573</v>
      </c>
      <c r="E62" s="174"/>
      <c r="F62" s="174"/>
      <c r="G62" s="174"/>
      <c r="H62" s="174"/>
      <c r="I62" s="175"/>
      <c r="J62" s="176">
        <f>J91</f>
        <v>0</v>
      </c>
      <c r="K62" s="172"/>
      <c r="L62" s="177"/>
    </row>
    <row r="63" s="8" customFormat="1" ht="19.92" customHeight="1">
      <c r="B63" s="171"/>
      <c r="C63" s="172"/>
      <c r="D63" s="173" t="s">
        <v>574</v>
      </c>
      <c r="E63" s="174"/>
      <c r="F63" s="174"/>
      <c r="G63" s="174"/>
      <c r="H63" s="174"/>
      <c r="I63" s="175"/>
      <c r="J63" s="176">
        <f>J95</f>
        <v>0</v>
      </c>
      <c r="K63" s="172"/>
      <c r="L63" s="177"/>
    </row>
    <row r="64" s="8" customFormat="1" ht="19.92" customHeight="1">
      <c r="B64" s="171"/>
      <c r="C64" s="172"/>
      <c r="D64" s="173" t="s">
        <v>575</v>
      </c>
      <c r="E64" s="174"/>
      <c r="F64" s="174"/>
      <c r="G64" s="174"/>
      <c r="H64" s="174"/>
      <c r="I64" s="175"/>
      <c r="J64" s="176">
        <f>J99</f>
        <v>0</v>
      </c>
      <c r="K64" s="172"/>
      <c r="L64" s="177"/>
    </row>
    <row r="65" s="8" customFormat="1" ht="19.92" customHeight="1">
      <c r="B65" s="171"/>
      <c r="C65" s="172"/>
      <c r="D65" s="173" t="s">
        <v>576</v>
      </c>
      <c r="E65" s="174"/>
      <c r="F65" s="174"/>
      <c r="G65" s="174"/>
      <c r="H65" s="174"/>
      <c r="I65" s="175"/>
      <c r="J65" s="176">
        <f>J101</f>
        <v>0</v>
      </c>
      <c r="K65" s="172"/>
      <c r="L65" s="177"/>
    </row>
    <row r="66" s="1" customFormat="1" ht="21.84" customHeight="1">
      <c r="B66" s="37"/>
      <c r="C66" s="38"/>
      <c r="D66" s="38"/>
      <c r="E66" s="38"/>
      <c r="F66" s="38"/>
      <c r="G66" s="38"/>
      <c r="H66" s="38"/>
      <c r="I66" s="130"/>
      <c r="J66" s="38"/>
      <c r="K66" s="38"/>
      <c r="L66" s="42"/>
    </row>
    <row r="67" s="1" customFormat="1" ht="6.96" customHeight="1">
      <c r="B67" s="56"/>
      <c r="C67" s="57"/>
      <c r="D67" s="57"/>
      <c r="E67" s="57"/>
      <c r="F67" s="57"/>
      <c r="G67" s="57"/>
      <c r="H67" s="57"/>
      <c r="I67" s="154"/>
      <c r="J67" s="57"/>
      <c r="K67" s="57"/>
      <c r="L67" s="42"/>
    </row>
    <row r="71" s="1" customFormat="1" ht="6.96" customHeight="1">
      <c r="B71" s="58"/>
      <c r="C71" s="59"/>
      <c r="D71" s="59"/>
      <c r="E71" s="59"/>
      <c r="F71" s="59"/>
      <c r="G71" s="59"/>
      <c r="H71" s="59"/>
      <c r="I71" s="157"/>
      <c r="J71" s="59"/>
      <c r="K71" s="59"/>
      <c r="L71" s="42"/>
    </row>
    <row r="72" s="1" customFormat="1" ht="24.96" customHeight="1">
      <c r="B72" s="37"/>
      <c r="C72" s="22" t="s">
        <v>161</v>
      </c>
      <c r="D72" s="38"/>
      <c r="E72" s="38"/>
      <c r="F72" s="38"/>
      <c r="G72" s="38"/>
      <c r="H72" s="38"/>
      <c r="I72" s="130"/>
      <c r="J72" s="38"/>
      <c r="K72" s="38"/>
      <c r="L72" s="42"/>
    </row>
    <row r="73" s="1" customFormat="1" ht="6.96" customHeight="1">
      <c r="B73" s="37"/>
      <c r="C73" s="38"/>
      <c r="D73" s="38"/>
      <c r="E73" s="38"/>
      <c r="F73" s="38"/>
      <c r="G73" s="38"/>
      <c r="H73" s="38"/>
      <c r="I73" s="130"/>
      <c r="J73" s="38"/>
      <c r="K73" s="38"/>
      <c r="L73" s="42"/>
    </row>
    <row r="74" s="1" customFormat="1" ht="12" customHeight="1">
      <c r="B74" s="37"/>
      <c r="C74" s="31" t="s">
        <v>16</v>
      </c>
      <c r="D74" s="38"/>
      <c r="E74" s="38"/>
      <c r="F74" s="38"/>
      <c r="G74" s="38"/>
      <c r="H74" s="38"/>
      <c r="I74" s="130"/>
      <c r="J74" s="38"/>
      <c r="K74" s="38"/>
      <c r="L74" s="42"/>
    </row>
    <row r="75" s="1" customFormat="1" ht="16.5" customHeight="1">
      <c r="B75" s="37"/>
      <c r="C75" s="38"/>
      <c r="D75" s="38"/>
      <c r="E75" s="158" t="str">
        <f>E7</f>
        <v>Jižní spojka - svodidla, č. akce 1031, Praha 4</v>
      </c>
      <c r="F75" s="31"/>
      <c r="G75" s="31"/>
      <c r="H75" s="31"/>
      <c r="I75" s="130"/>
      <c r="J75" s="38"/>
      <c r="K75" s="38"/>
      <c r="L75" s="42"/>
    </row>
    <row r="76" s="1" customFormat="1" ht="12" customHeight="1">
      <c r="B76" s="37"/>
      <c r="C76" s="31" t="s">
        <v>113</v>
      </c>
      <c r="D76" s="38"/>
      <c r="E76" s="38"/>
      <c r="F76" s="38"/>
      <c r="G76" s="38"/>
      <c r="H76" s="38"/>
      <c r="I76" s="130"/>
      <c r="J76" s="38"/>
      <c r="K76" s="38"/>
      <c r="L76" s="42"/>
    </row>
    <row r="77" s="1" customFormat="1" ht="16.5" customHeight="1">
      <c r="B77" s="37"/>
      <c r="C77" s="38"/>
      <c r="D77" s="38"/>
      <c r="E77" s="63" t="str">
        <f>E9</f>
        <v>VRN - Vedlejší rozpočtové náklady</v>
      </c>
      <c r="F77" s="38"/>
      <c r="G77" s="38"/>
      <c r="H77" s="38"/>
      <c r="I77" s="130"/>
      <c r="J77" s="38"/>
      <c r="K77" s="38"/>
      <c r="L77" s="42"/>
    </row>
    <row r="78" s="1" customFormat="1" ht="6.96" customHeight="1">
      <c r="B78" s="37"/>
      <c r="C78" s="38"/>
      <c r="D78" s="38"/>
      <c r="E78" s="38"/>
      <c r="F78" s="38"/>
      <c r="G78" s="38"/>
      <c r="H78" s="38"/>
      <c r="I78" s="130"/>
      <c r="J78" s="38"/>
      <c r="K78" s="38"/>
      <c r="L78" s="42"/>
    </row>
    <row r="79" s="1" customFormat="1" ht="12" customHeight="1">
      <c r="B79" s="37"/>
      <c r="C79" s="31" t="s">
        <v>21</v>
      </c>
      <c r="D79" s="38"/>
      <c r="E79" s="38"/>
      <c r="F79" s="26" t="str">
        <f>F12</f>
        <v>Jižní spojka</v>
      </c>
      <c r="G79" s="38"/>
      <c r="H79" s="38"/>
      <c r="I79" s="132" t="s">
        <v>23</v>
      </c>
      <c r="J79" s="66" t="str">
        <f>IF(J12="","",J12)</f>
        <v>15. 10. 2018</v>
      </c>
      <c r="K79" s="38"/>
      <c r="L79" s="42"/>
    </row>
    <row r="80" s="1" customFormat="1" ht="6.96" customHeight="1">
      <c r="B80" s="37"/>
      <c r="C80" s="38"/>
      <c r="D80" s="38"/>
      <c r="E80" s="38"/>
      <c r="F80" s="38"/>
      <c r="G80" s="38"/>
      <c r="H80" s="38"/>
      <c r="I80" s="130"/>
      <c r="J80" s="38"/>
      <c r="K80" s="38"/>
      <c r="L80" s="42"/>
    </row>
    <row r="81" s="1" customFormat="1" ht="13.65" customHeight="1">
      <c r="B81" s="37"/>
      <c r="C81" s="31" t="s">
        <v>25</v>
      </c>
      <c r="D81" s="38"/>
      <c r="E81" s="38"/>
      <c r="F81" s="26" t="str">
        <f>E15</f>
        <v>Technická správa komunikací hl. m. Prahy a.s.</v>
      </c>
      <c r="G81" s="38"/>
      <c r="H81" s="38"/>
      <c r="I81" s="132" t="s">
        <v>33</v>
      </c>
      <c r="J81" s="35" t="str">
        <f>E21</f>
        <v>DIPRO, spol s r.o.</v>
      </c>
      <c r="K81" s="38"/>
      <c r="L81" s="42"/>
    </row>
    <row r="82" s="1" customFormat="1" ht="13.65" customHeight="1">
      <c r="B82" s="37"/>
      <c r="C82" s="31" t="s">
        <v>31</v>
      </c>
      <c r="D82" s="38"/>
      <c r="E82" s="38"/>
      <c r="F82" s="26" t="str">
        <f>IF(E18="","",E18)</f>
        <v>Vyplň údaj</v>
      </c>
      <c r="G82" s="38"/>
      <c r="H82" s="38"/>
      <c r="I82" s="132" t="s">
        <v>38</v>
      </c>
      <c r="J82" s="35" t="str">
        <f>E24</f>
        <v xml:space="preserve"> </v>
      </c>
      <c r="K82" s="38"/>
      <c r="L82" s="42"/>
    </row>
    <row r="83" s="1" customFormat="1" ht="10.32" customHeight="1">
      <c r="B83" s="37"/>
      <c r="C83" s="38"/>
      <c r="D83" s="38"/>
      <c r="E83" s="38"/>
      <c r="F83" s="38"/>
      <c r="G83" s="38"/>
      <c r="H83" s="38"/>
      <c r="I83" s="130"/>
      <c r="J83" s="38"/>
      <c r="K83" s="38"/>
      <c r="L83" s="42"/>
    </row>
    <row r="84" s="9" customFormat="1" ht="29.28" customHeight="1">
      <c r="B84" s="178"/>
      <c r="C84" s="179" t="s">
        <v>162</v>
      </c>
      <c r="D84" s="180" t="s">
        <v>60</v>
      </c>
      <c r="E84" s="180" t="s">
        <v>56</v>
      </c>
      <c r="F84" s="180" t="s">
        <v>57</v>
      </c>
      <c r="G84" s="180" t="s">
        <v>163</v>
      </c>
      <c r="H84" s="180" t="s">
        <v>164</v>
      </c>
      <c r="I84" s="181" t="s">
        <v>165</v>
      </c>
      <c r="J84" s="180" t="s">
        <v>152</v>
      </c>
      <c r="K84" s="182" t="s">
        <v>166</v>
      </c>
      <c r="L84" s="183"/>
      <c r="M84" s="86" t="s">
        <v>19</v>
      </c>
      <c r="N84" s="87" t="s">
        <v>45</v>
      </c>
      <c r="O84" s="87" t="s">
        <v>167</v>
      </c>
      <c r="P84" s="87" t="s">
        <v>168</v>
      </c>
      <c r="Q84" s="87" t="s">
        <v>169</v>
      </c>
      <c r="R84" s="87" t="s">
        <v>170</v>
      </c>
      <c r="S84" s="87" t="s">
        <v>171</v>
      </c>
      <c r="T84" s="88" t="s">
        <v>172</v>
      </c>
    </row>
    <row r="85" s="1" customFormat="1" ht="22.8" customHeight="1">
      <c r="B85" s="37"/>
      <c r="C85" s="93" t="s">
        <v>173</v>
      </c>
      <c r="D85" s="38"/>
      <c r="E85" s="38"/>
      <c r="F85" s="38"/>
      <c r="G85" s="38"/>
      <c r="H85" s="38"/>
      <c r="I85" s="130"/>
      <c r="J85" s="184">
        <f>BK85</f>
        <v>0</v>
      </c>
      <c r="K85" s="38"/>
      <c r="L85" s="42"/>
      <c r="M85" s="89"/>
      <c r="N85" s="90"/>
      <c r="O85" s="90"/>
      <c r="P85" s="185">
        <f>P86</f>
        <v>0</v>
      </c>
      <c r="Q85" s="90"/>
      <c r="R85" s="185">
        <f>R86</f>
        <v>0</v>
      </c>
      <c r="S85" s="90"/>
      <c r="T85" s="186">
        <f>T86</f>
        <v>0</v>
      </c>
      <c r="AT85" s="16" t="s">
        <v>74</v>
      </c>
      <c r="AU85" s="16" t="s">
        <v>153</v>
      </c>
      <c r="BK85" s="187">
        <f>BK86</f>
        <v>0</v>
      </c>
    </row>
    <row r="86" s="10" customFormat="1" ht="25.92" customHeight="1">
      <c r="B86" s="188"/>
      <c r="C86" s="189"/>
      <c r="D86" s="190" t="s">
        <v>74</v>
      </c>
      <c r="E86" s="191" t="s">
        <v>88</v>
      </c>
      <c r="F86" s="191" t="s">
        <v>89</v>
      </c>
      <c r="G86" s="189"/>
      <c r="H86" s="189"/>
      <c r="I86" s="192"/>
      <c r="J86" s="193">
        <f>BK86</f>
        <v>0</v>
      </c>
      <c r="K86" s="189"/>
      <c r="L86" s="194"/>
      <c r="M86" s="195"/>
      <c r="N86" s="196"/>
      <c r="O86" s="196"/>
      <c r="P86" s="197">
        <f>P87+P91+P95+P99+P101</f>
        <v>0</v>
      </c>
      <c r="Q86" s="196"/>
      <c r="R86" s="197">
        <f>R87+R91+R95+R99+R101</f>
        <v>0</v>
      </c>
      <c r="S86" s="196"/>
      <c r="T86" s="198">
        <f>T87+T91+T95+T99+T101</f>
        <v>0</v>
      </c>
      <c r="AR86" s="199" t="s">
        <v>212</v>
      </c>
      <c r="AT86" s="200" t="s">
        <v>74</v>
      </c>
      <c r="AU86" s="200" t="s">
        <v>75</v>
      </c>
      <c r="AY86" s="199" t="s">
        <v>176</v>
      </c>
      <c r="BK86" s="201">
        <f>BK87+BK91+BK95+BK99+BK101</f>
        <v>0</v>
      </c>
    </row>
    <row r="87" s="10" customFormat="1" ht="22.8" customHeight="1">
      <c r="B87" s="188"/>
      <c r="C87" s="189"/>
      <c r="D87" s="190" t="s">
        <v>74</v>
      </c>
      <c r="E87" s="202" t="s">
        <v>577</v>
      </c>
      <c r="F87" s="202" t="s">
        <v>578</v>
      </c>
      <c r="G87" s="189"/>
      <c r="H87" s="189"/>
      <c r="I87" s="192"/>
      <c r="J87" s="203">
        <f>BK87</f>
        <v>0</v>
      </c>
      <c r="K87" s="189"/>
      <c r="L87" s="194"/>
      <c r="M87" s="195"/>
      <c r="N87" s="196"/>
      <c r="O87" s="196"/>
      <c r="P87" s="197">
        <f>SUM(P88:P90)</f>
        <v>0</v>
      </c>
      <c r="Q87" s="196"/>
      <c r="R87" s="197">
        <f>SUM(R88:R90)</f>
        <v>0</v>
      </c>
      <c r="S87" s="196"/>
      <c r="T87" s="198">
        <f>SUM(T88:T90)</f>
        <v>0</v>
      </c>
      <c r="AR87" s="199" t="s">
        <v>212</v>
      </c>
      <c r="AT87" s="200" t="s">
        <v>74</v>
      </c>
      <c r="AU87" s="200" t="s">
        <v>14</v>
      </c>
      <c r="AY87" s="199" t="s">
        <v>176</v>
      </c>
      <c r="BK87" s="201">
        <f>SUM(BK88:BK90)</f>
        <v>0</v>
      </c>
    </row>
    <row r="88" s="1" customFormat="1" ht="16.5" customHeight="1">
      <c r="B88" s="37"/>
      <c r="C88" s="204" t="s">
        <v>14</v>
      </c>
      <c r="D88" s="204" t="s">
        <v>178</v>
      </c>
      <c r="E88" s="205" t="s">
        <v>579</v>
      </c>
      <c r="F88" s="206" t="s">
        <v>580</v>
      </c>
      <c r="G88" s="207" t="s">
        <v>581</v>
      </c>
      <c r="H88" s="208">
        <v>1</v>
      </c>
      <c r="I88" s="209"/>
      <c r="J88" s="210">
        <f>ROUND(I88*H88,2)</f>
        <v>0</v>
      </c>
      <c r="K88" s="206" t="s">
        <v>181</v>
      </c>
      <c r="L88" s="42"/>
      <c r="M88" s="211" t="s">
        <v>19</v>
      </c>
      <c r="N88" s="212" t="s">
        <v>46</v>
      </c>
      <c r="O88" s="78"/>
      <c r="P88" s="213">
        <f>O88*H88</f>
        <v>0</v>
      </c>
      <c r="Q88" s="213">
        <v>0</v>
      </c>
      <c r="R88" s="213">
        <f>Q88*H88</f>
        <v>0</v>
      </c>
      <c r="S88" s="213">
        <v>0</v>
      </c>
      <c r="T88" s="214">
        <f>S88*H88</f>
        <v>0</v>
      </c>
      <c r="AR88" s="16" t="s">
        <v>582</v>
      </c>
      <c r="AT88" s="16" t="s">
        <v>178</v>
      </c>
      <c r="AU88" s="16" t="s">
        <v>84</v>
      </c>
      <c r="AY88" s="16" t="s">
        <v>176</v>
      </c>
      <c r="BE88" s="215">
        <f>IF(N88="základní",J88,0)</f>
        <v>0</v>
      </c>
      <c r="BF88" s="215">
        <f>IF(N88="snížená",J88,0)</f>
        <v>0</v>
      </c>
      <c r="BG88" s="215">
        <f>IF(N88="zákl. přenesená",J88,0)</f>
        <v>0</v>
      </c>
      <c r="BH88" s="215">
        <f>IF(N88="sníž. přenesená",J88,0)</f>
        <v>0</v>
      </c>
      <c r="BI88" s="215">
        <f>IF(N88="nulová",J88,0)</f>
        <v>0</v>
      </c>
      <c r="BJ88" s="16" t="s">
        <v>14</v>
      </c>
      <c r="BK88" s="215">
        <f>ROUND(I88*H88,2)</f>
        <v>0</v>
      </c>
      <c r="BL88" s="16" t="s">
        <v>582</v>
      </c>
      <c r="BM88" s="16" t="s">
        <v>583</v>
      </c>
    </row>
    <row r="89" s="1" customFormat="1" ht="16.5" customHeight="1">
      <c r="B89" s="37"/>
      <c r="C89" s="204" t="s">
        <v>84</v>
      </c>
      <c r="D89" s="204" t="s">
        <v>178</v>
      </c>
      <c r="E89" s="205" t="s">
        <v>584</v>
      </c>
      <c r="F89" s="206" t="s">
        <v>585</v>
      </c>
      <c r="G89" s="207" t="s">
        <v>586</v>
      </c>
      <c r="H89" s="208">
        <v>1</v>
      </c>
      <c r="I89" s="209"/>
      <c r="J89" s="210">
        <f>ROUND(I89*H89,2)</f>
        <v>0</v>
      </c>
      <c r="K89" s="206" t="s">
        <v>181</v>
      </c>
      <c r="L89" s="42"/>
      <c r="M89" s="211" t="s">
        <v>19</v>
      </c>
      <c r="N89" s="212" t="s">
        <v>46</v>
      </c>
      <c r="O89" s="78"/>
      <c r="P89" s="213">
        <f>O89*H89</f>
        <v>0</v>
      </c>
      <c r="Q89" s="213">
        <v>0</v>
      </c>
      <c r="R89" s="213">
        <f>Q89*H89</f>
        <v>0</v>
      </c>
      <c r="S89" s="213">
        <v>0</v>
      </c>
      <c r="T89" s="214">
        <f>S89*H89</f>
        <v>0</v>
      </c>
      <c r="AR89" s="16" t="s">
        <v>582</v>
      </c>
      <c r="AT89" s="16" t="s">
        <v>178</v>
      </c>
      <c r="AU89" s="16" t="s">
        <v>84</v>
      </c>
      <c r="AY89" s="16" t="s">
        <v>176</v>
      </c>
      <c r="BE89" s="215">
        <f>IF(N89="základní",J89,0)</f>
        <v>0</v>
      </c>
      <c r="BF89" s="215">
        <f>IF(N89="snížená",J89,0)</f>
        <v>0</v>
      </c>
      <c r="BG89" s="215">
        <f>IF(N89="zákl. přenesená",J89,0)</f>
        <v>0</v>
      </c>
      <c r="BH89" s="215">
        <f>IF(N89="sníž. přenesená",J89,0)</f>
        <v>0</v>
      </c>
      <c r="BI89" s="215">
        <f>IF(N89="nulová",J89,0)</f>
        <v>0</v>
      </c>
      <c r="BJ89" s="16" t="s">
        <v>14</v>
      </c>
      <c r="BK89" s="215">
        <f>ROUND(I89*H89,2)</f>
        <v>0</v>
      </c>
      <c r="BL89" s="16" t="s">
        <v>582</v>
      </c>
      <c r="BM89" s="16" t="s">
        <v>587</v>
      </c>
    </row>
    <row r="90" s="1" customFormat="1" ht="16.5" customHeight="1">
      <c r="B90" s="37"/>
      <c r="C90" s="204" t="s">
        <v>198</v>
      </c>
      <c r="D90" s="204" t="s">
        <v>178</v>
      </c>
      <c r="E90" s="205" t="s">
        <v>588</v>
      </c>
      <c r="F90" s="206" t="s">
        <v>589</v>
      </c>
      <c r="G90" s="207" t="s">
        <v>581</v>
      </c>
      <c r="H90" s="208">
        <v>1</v>
      </c>
      <c r="I90" s="209"/>
      <c r="J90" s="210">
        <f>ROUND(I90*H90,2)</f>
        <v>0</v>
      </c>
      <c r="K90" s="206" t="s">
        <v>590</v>
      </c>
      <c r="L90" s="42"/>
      <c r="M90" s="211" t="s">
        <v>19</v>
      </c>
      <c r="N90" s="212" t="s">
        <v>46</v>
      </c>
      <c r="O90" s="78"/>
      <c r="P90" s="213">
        <f>O90*H90</f>
        <v>0</v>
      </c>
      <c r="Q90" s="213">
        <v>0</v>
      </c>
      <c r="R90" s="213">
        <f>Q90*H90</f>
        <v>0</v>
      </c>
      <c r="S90" s="213">
        <v>0</v>
      </c>
      <c r="T90" s="214">
        <f>S90*H90</f>
        <v>0</v>
      </c>
      <c r="AR90" s="16" t="s">
        <v>582</v>
      </c>
      <c r="AT90" s="16" t="s">
        <v>178</v>
      </c>
      <c r="AU90" s="16" t="s">
        <v>84</v>
      </c>
      <c r="AY90" s="16" t="s">
        <v>176</v>
      </c>
      <c r="BE90" s="215">
        <f>IF(N90="základní",J90,0)</f>
        <v>0</v>
      </c>
      <c r="BF90" s="215">
        <f>IF(N90="snížená",J90,0)</f>
        <v>0</v>
      </c>
      <c r="BG90" s="215">
        <f>IF(N90="zákl. přenesená",J90,0)</f>
        <v>0</v>
      </c>
      <c r="BH90" s="215">
        <f>IF(N90="sníž. přenesená",J90,0)</f>
        <v>0</v>
      </c>
      <c r="BI90" s="215">
        <f>IF(N90="nulová",J90,0)</f>
        <v>0</v>
      </c>
      <c r="BJ90" s="16" t="s">
        <v>14</v>
      </c>
      <c r="BK90" s="215">
        <f>ROUND(I90*H90,2)</f>
        <v>0</v>
      </c>
      <c r="BL90" s="16" t="s">
        <v>582</v>
      </c>
      <c r="BM90" s="16" t="s">
        <v>591</v>
      </c>
    </row>
    <row r="91" s="10" customFormat="1" ht="22.8" customHeight="1">
      <c r="B91" s="188"/>
      <c r="C91" s="189"/>
      <c r="D91" s="190" t="s">
        <v>74</v>
      </c>
      <c r="E91" s="202" t="s">
        <v>592</v>
      </c>
      <c r="F91" s="202" t="s">
        <v>593</v>
      </c>
      <c r="G91" s="189"/>
      <c r="H91" s="189"/>
      <c r="I91" s="192"/>
      <c r="J91" s="203">
        <f>BK91</f>
        <v>0</v>
      </c>
      <c r="K91" s="189"/>
      <c r="L91" s="194"/>
      <c r="M91" s="195"/>
      <c r="N91" s="196"/>
      <c r="O91" s="196"/>
      <c r="P91" s="197">
        <f>SUM(P92:P94)</f>
        <v>0</v>
      </c>
      <c r="Q91" s="196"/>
      <c r="R91" s="197">
        <f>SUM(R92:R94)</f>
        <v>0</v>
      </c>
      <c r="S91" s="196"/>
      <c r="T91" s="198">
        <f>SUM(T92:T94)</f>
        <v>0</v>
      </c>
      <c r="AR91" s="199" t="s">
        <v>212</v>
      </c>
      <c r="AT91" s="200" t="s">
        <v>74</v>
      </c>
      <c r="AU91" s="200" t="s">
        <v>14</v>
      </c>
      <c r="AY91" s="199" t="s">
        <v>176</v>
      </c>
      <c r="BK91" s="201">
        <f>SUM(BK92:BK94)</f>
        <v>0</v>
      </c>
    </row>
    <row r="92" s="1" customFormat="1" ht="16.5" customHeight="1">
      <c r="B92" s="37"/>
      <c r="C92" s="204" t="s">
        <v>182</v>
      </c>
      <c r="D92" s="204" t="s">
        <v>178</v>
      </c>
      <c r="E92" s="205" t="s">
        <v>594</v>
      </c>
      <c r="F92" s="206" t="s">
        <v>593</v>
      </c>
      <c r="G92" s="207" t="s">
        <v>581</v>
      </c>
      <c r="H92" s="208">
        <v>1</v>
      </c>
      <c r="I92" s="209"/>
      <c r="J92" s="210">
        <f>ROUND(I92*H92,2)</f>
        <v>0</v>
      </c>
      <c r="K92" s="206" t="s">
        <v>590</v>
      </c>
      <c r="L92" s="42"/>
      <c r="M92" s="211" t="s">
        <v>19</v>
      </c>
      <c r="N92" s="212" t="s">
        <v>46</v>
      </c>
      <c r="O92" s="78"/>
      <c r="P92" s="213">
        <f>O92*H92</f>
        <v>0</v>
      </c>
      <c r="Q92" s="213">
        <v>0</v>
      </c>
      <c r="R92" s="213">
        <f>Q92*H92</f>
        <v>0</v>
      </c>
      <c r="S92" s="213">
        <v>0</v>
      </c>
      <c r="T92" s="214">
        <f>S92*H92</f>
        <v>0</v>
      </c>
      <c r="AR92" s="16" t="s">
        <v>582</v>
      </c>
      <c r="AT92" s="16" t="s">
        <v>178</v>
      </c>
      <c r="AU92" s="16" t="s">
        <v>84</v>
      </c>
      <c r="AY92" s="16" t="s">
        <v>176</v>
      </c>
      <c r="BE92" s="215">
        <f>IF(N92="základní",J92,0)</f>
        <v>0</v>
      </c>
      <c r="BF92" s="215">
        <f>IF(N92="snížená",J92,0)</f>
        <v>0</v>
      </c>
      <c r="BG92" s="215">
        <f>IF(N92="zákl. přenesená",J92,0)</f>
        <v>0</v>
      </c>
      <c r="BH92" s="215">
        <f>IF(N92="sníž. přenesená",J92,0)</f>
        <v>0</v>
      </c>
      <c r="BI92" s="215">
        <f>IF(N92="nulová",J92,0)</f>
        <v>0</v>
      </c>
      <c r="BJ92" s="16" t="s">
        <v>14</v>
      </c>
      <c r="BK92" s="215">
        <f>ROUND(I92*H92,2)</f>
        <v>0</v>
      </c>
      <c r="BL92" s="16" t="s">
        <v>582</v>
      </c>
      <c r="BM92" s="16" t="s">
        <v>595</v>
      </c>
    </row>
    <row r="93" s="1" customFormat="1" ht="16.5" customHeight="1">
      <c r="B93" s="37"/>
      <c r="C93" s="204" t="s">
        <v>212</v>
      </c>
      <c r="D93" s="204" t="s">
        <v>178</v>
      </c>
      <c r="E93" s="205" t="s">
        <v>596</v>
      </c>
      <c r="F93" s="206" t="s">
        <v>597</v>
      </c>
      <c r="G93" s="207" t="s">
        <v>581</v>
      </c>
      <c r="H93" s="208">
        <v>1</v>
      </c>
      <c r="I93" s="209"/>
      <c r="J93" s="210">
        <f>ROUND(I93*H93,2)</f>
        <v>0</v>
      </c>
      <c r="K93" s="206" t="s">
        <v>590</v>
      </c>
      <c r="L93" s="42"/>
      <c r="M93" s="211" t="s">
        <v>19</v>
      </c>
      <c r="N93" s="212" t="s">
        <v>46</v>
      </c>
      <c r="O93" s="78"/>
      <c r="P93" s="213">
        <f>O93*H93</f>
        <v>0</v>
      </c>
      <c r="Q93" s="213">
        <v>0</v>
      </c>
      <c r="R93" s="213">
        <f>Q93*H93</f>
        <v>0</v>
      </c>
      <c r="S93" s="213">
        <v>0</v>
      </c>
      <c r="T93" s="214">
        <f>S93*H93</f>
        <v>0</v>
      </c>
      <c r="AR93" s="16" t="s">
        <v>582</v>
      </c>
      <c r="AT93" s="16" t="s">
        <v>178</v>
      </c>
      <c r="AU93" s="16" t="s">
        <v>84</v>
      </c>
      <c r="AY93" s="16" t="s">
        <v>176</v>
      </c>
      <c r="BE93" s="215">
        <f>IF(N93="základní",J93,0)</f>
        <v>0</v>
      </c>
      <c r="BF93" s="215">
        <f>IF(N93="snížená",J93,0)</f>
        <v>0</v>
      </c>
      <c r="BG93" s="215">
        <f>IF(N93="zákl. přenesená",J93,0)</f>
        <v>0</v>
      </c>
      <c r="BH93" s="215">
        <f>IF(N93="sníž. přenesená",J93,0)</f>
        <v>0</v>
      </c>
      <c r="BI93" s="215">
        <f>IF(N93="nulová",J93,0)</f>
        <v>0</v>
      </c>
      <c r="BJ93" s="16" t="s">
        <v>14</v>
      </c>
      <c r="BK93" s="215">
        <f>ROUND(I93*H93,2)</f>
        <v>0</v>
      </c>
      <c r="BL93" s="16" t="s">
        <v>582</v>
      </c>
      <c r="BM93" s="16" t="s">
        <v>598</v>
      </c>
    </row>
    <row r="94" s="1" customFormat="1" ht="16.5" customHeight="1">
      <c r="B94" s="37"/>
      <c r="C94" s="204" t="s">
        <v>218</v>
      </c>
      <c r="D94" s="204" t="s">
        <v>178</v>
      </c>
      <c r="E94" s="205" t="s">
        <v>599</v>
      </c>
      <c r="F94" s="206" t="s">
        <v>600</v>
      </c>
      <c r="G94" s="207" t="s">
        <v>581</v>
      </c>
      <c r="H94" s="208">
        <v>1</v>
      </c>
      <c r="I94" s="209"/>
      <c r="J94" s="210">
        <f>ROUND(I94*H94,2)</f>
        <v>0</v>
      </c>
      <c r="K94" s="206" t="s">
        <v>19</v>
      </c>
      <c r="L94" s="42"/>
      <c r="M94" s="211" t="s">
        <v>19</v>
      </c>
      <c r="N94" s="212" t="s">
        <v>46</v>
      </c>
      <c r="O94" s="78"/>
      <c r="P94" s="213">
        <f>O94*H94</f>
        <v>0</v>
      </c>
      <c r="Q94" s="213">
        <v>0</v>
      </c>
      <c r="R94" s="213">
        <f>Q94*H94</f>
        <v>0</v>
      </c>
      <c r="S94" s="213">
        <v>0</v>
      </c>
      <c r="T94" s="214">
        <f>S94*H94</f>
        <v>0</v>
      </c>
      <c r="AR94" s="16" t="s">
        <v>582</v>
      </c>
      <c r="AT94" s="16" t="s">
        <v>178</v>
      </c>
      <c r="AU94" s="16" t="s">
        <v>84</v>
      </c>
      <c r="AY94" s="16" t="s">
        <v>176</v>
      </c>
      <c r="BE94" s="215">
        <f>IF(N94="základní",J94,0)</f>
        <v>0</v>
      </c>
      <c r="BF94" s="215">
        <f>IF(N94="snížená",J94,0)</f>
        <v>0</v>
      </c>
      <c r="BG94" s="215">
        <f>IF(N94="zákl. přenesená",J94,0)</f>
        <v>0</v>
      </c>
      <c r="BH94" s="215">
        <f>IF(N94="sníž. přenesená",J94,0)</f>
        <v>0</v>
      </c>
      <c r="BI94" s="215">
        <f>IF(N94="nulová",J94,0)</f>
        <v>0</v>
      </c>
      <c r="BJ94" s="16" t="s">
        <v>14</v>
      </c>
      <c r="BK94" s="215">
        <f>ROUND(I94*H94,2)</f>
        <v>0</v>
      </c>
      <c r="BL94" s="16" t="s">
        <v>582</v>
      </c>
      <c r="BM94" s="16" t="s">
        <v>601</v>
      </c>
    </row>
    <row r="95" s="10" customFormat="1" ht="22.8" customHeight="1">
      <c r="B95" s="188"/>
      <c r="C95" s="189"/>
      <c r="D95" s="190" t="s">
        <v>74</v>
      </c>
      <c r="E95" s="202" t="s">
        <v>602</v>
      </c>
      <c r="F95" s="202" t="s">
        <v>603</v>
      </c>
      <c r="G95" s="189"/>
      <c r="H95" s="189"/>
      <c r="I95" s="192"/>
      <c r="J95" s="203">
        <f>BK95</f>
        <v>0</v>
      </c>
      <c r="K95" s="189"/>
      <c r="L95" s="194"/>
      <c r="M95" s="195"/>
      <c r="N95" s="196"/>
      <c r="O95" s="196"/>
      <c r="P95" s="197">
        <f>SUM(P96:P98)</f>
        <v>0</v>
      </c>
      <c r="Q95" s="196"/>
      <c r="R95" s="197">
        <f>SUM(R96:R98)</f>
        <v>0</v>
      </c>
      <c r="S95" s="196"/>
      <c r="T95" s="198">
        <f>SUM(T96:T98)</f>
        <v>0</v>
      </c>
      <c r="AR95" s="199" t="s">
        <v>212</v>
      </c>
      <c r="AT95" s="200" t="s">
        <v>74</v>
      </c>
      <c r="AU95" s="200" t="s">
        <v>14</v>
      </c>
      <c r="AY95" s="199" t="s">
        <v>176</v>
      </c>
      <c r="BK95" s="201">
        <f>SUM(BK96:BK98)</f>
        <v>0</v>
      </c>
    </row>
    <row r="96" s="1" customFormat="1" ht="16.5" customHeight="1">
      <c r="B96" s="37"/>
      <c r="C96" s="204" t="s">
        <v>226</v>
      </c>
      <c r="D96" s="204" t="s">
        <v>178</v>
      </c>
      <c r="E96" s="205" t="s">
        <v>604</v>
      </c>
      <c r="F96" s="206" t="s">
        <v>605</v>
      </c>
      <c r="G96" s="207" t="s">
        <v>581</v>
      </c>
      <c r="H96" s="208">
        <v>1</v>
      </c>
      <c r="I96" s="209"/>
      <c r="J96" s="210">
        <f>ROUND(I96*H96,2)</f>
        <v>0</v>
      </c>
      <c r="K96" s="206" t="s">
        <v>590</v>
      </c>
      <c r="L96" s="42"/>
      <c r="M96" s="211" t="s">
        <v>19</v>
      </c>
      <c r="N96" s="212" t="s">
        <v>46</v>
      </c>
      <c r="O96" s="78"/>
      <c r="P96" s="213">
        <f>O96*H96</f>
        <v>0</v>
      </c>
      <c r="Q96" s="213">
        <v>0</v>
      </c>
      <c r="R96" s="213">
        <f>Q96*H96</f>
        <v>0</v>
      </c>
      <c r="S96" s="213">
        <v>0</v>
      </c>
      <c r="T96" s="214">
        <f>S96*H96</f>
        <v>0</v>
      </c>
      <c r="AR96" s="16" t="s">
        <v>582</v>
      </c>
      <c r="AT96" s="16" t="s">
        <v>178</v>
      </c>
      <c r="AU96" s="16" t="s">
        <v>84</v>
      </c>
      <c r="AY96" s="16" t="s">
        <v>176</v>
      </c>
      <c r="BE96" s="215">
        <f>IF(N96="základní",J96,0)</f>
        <v>0</v>
      </c>
      <c r="BF96" s="215">
        <f>IF(N96="snížená",J96,0)</f>
        <v>0</v>
      </c>
      <c r="BG96" s="215">
        <f>IF(N96="zákl. přenesená",J96,0)</f>
        <v>0</v>
      </c>
      <c r="BH96" s="215">
        <f>IF(N96="sníž. přenesená",J96,0)</f>
        <v>0</v>
      </c>
      <c r="BI96" s="215">
        <f>IF(N96="nulová",J96,0)</f>
        <v>0</v>
      </c>
      <c r="BJ96" s="16" t="s">
        <v>14</v>
      </c>
      <c r="BK96" s="215">
        <f>ROUND(I96*H96,2)</f>
        <v>0</v>
      </c>
      <c r="BL96" s="16" t="s">
        <v>582</v>
      </c>
      <c r="BM96" s="16" t="s">
        <v>606</v>
      </c>
    </row>
    <row r="97" s="1" customFormat="1" ht="16.5" customHeight="1">
      <c r="B97" s="37"/>
      <c r="C97" s="204" t="s">
        <v>231</v>
      </c>
      <c r="D97" s="204" t="s">
        <v>178</v>
      </c>
      <c r="E97" s="205" t="s">
        <v>607</v>
      </c>
      <c r="F97" s="206" t="s">
        <v>608</v>
      </c>
      <c r="G97" s="207" t="s">
        <v>581</v>
      </c>
      <c r="H97" s="208">
        <v>1</v>
      </c>
      <c r="I97" s="209"/>
      <c r="J97" s="210">
        <f>ROUND(I97*H97,2)</f>
        <v>0</v>
      </c>
      <c r="K97" s="206" t="s">
        <v>590</v>
      </c>
      <c r="L97" s="42"/>
      <c r="M97" s="211" t="s">
        <v>19</v>
      </c>
      <c r="N97" s="212" t="s">
        <v>46</v>
      </c>
      <c r="O97" s="78"/>
      <c r="P97" s="213">
        <f>O97*H97</f>
        <v>0</v>
      </c>
      <c r="Q97" s="213">
        <v>0</v>
      </c>
      <c r="R97" s="213">
        <f>Q97*H97</f>
        <v>0</v>
      </c>
      <c r="S97" s="213">
        <v>0</v>
      </c>
      <c r="T97" s="214">
        <f>S97*H97</f>
        <v>0</v>
      </c>
      <c r="AR97" s="16" t="s">
        <v>582</v>
      </c>
      <c r="AT97" s="16" t="s">
        <v>178</v>
      </c>
      <c r="AU97" s="16" t="s">
        <v>84</v>
      </c>
      <c r="AY97" s="16" t="s">
        <v>176</v>
      </c>
      <c r="BE97" s="215">
        <f>IF(N97="základní",J97,0)</f>
        <v>0</v>
      </c>
      <c r="BF97" s="215">
        <f>IF(N97="snížená",J97,0)</f>
        <v>0</v>
      </c>
      <c r="BG97" s="215">
        <f>IF(N97="zákl. přenesená",J97,0)</f>
        <v>0</v>
      </c>
      <c r="BH97" s="215">
        <f>IF(N97="sníž. přenesená",J97,0)</f>
        <v>0</v>
      </c>
      <c r="BI97" s="215">
        <f>IF(N97="nulová",J97,0)</f>
        <v>0</v>
      </c>
      <c r="BJ97" s="16" t="s">
        <v>14</v>
      </c>
      <c r="BK97" s="215">
        <f>ROUND(I97*H97,2)</f>
        <v>0</v>
      </c>
      <c r="BL97" s="16" t="s">
        <v>582</v>
      </c>
      <c r="BM97" s="16" t="s">
        <v>609</v>
      </c>
    </row>
    <row r="98" s="1" customFormat="1" ht="16.5" customHeight="1">
      <c r="B98" s="37"/>
      <c r="C98" s="204" t="s">
        <v>236</v>
      </c>
      <c r="D98" s="204" t="s">
        <v>178</v>
      </c>
      <c r="E98" s="205" t="s">
        <v>610</v>
      </c>
      <c r="F98" s="206" t="s">
        <v>611</v>
      </c>
      <c r="G98" s="207" t="s">
        <v>581</v>
      </c>
      <c r="H98" s="208">
        <v>1</v>
      </c>
      <c r="I98" s="209"/>
      <c r="J98" s="210">
        <f>ROUND(I98*H98,2)</f>
        <v>0</v>
      </c>
      <c r="K98" s="206" t="s">
        <v>590</v>
      </c>
      <c r="L98" s="42"/>
      <c r="M98" s="211" t="s">
        <v>19</v>
      </c>
      <c r="N98" s="212" t="s">
        <v>46</v>
      </c>
      <c r="O98" s="78"/>
      <c r="P98" s="213">
        <f>O98*H98</f>
        <v>0</v>
      </c>
      <c r="Q98" s="213">
        <v>0</v>
      </c>
      <c r="R98" s="213">
        <f>Q98*H98</f>
        <v>0</v>
      </c>
      <c r="S98" s="213">
        <v>0</v>
      </c>
      <c r="T98" s="214">
        <f>S98*H98</f>
        <v>0</v>
      </c>
      <c r="AR98" s="16" t="s">
        <v>582</v>
      </c>
      <c r="AT98" s="16" t="s">
        <v>178</v>
      </c>
      <c r="AU98" s="16" t="s">
        <v>84</v>
      </c>
      <c r="AY98" s="16" t="s">
        <v>176</v>
      </c>
      <c r="BE98" s="215">
        <f>IF(N98="základní",J98,0)</f>
        <v>0</v>
      </c>
      <c r="BF98" s="215">
        <f>IF(N98="snížená",J98,0)</f>
        <v>0</v>
      </c>
      <c r="BG98" s="215">
        <f>IF(N98="zákl. přenesená",J98,0)</f>
        <v>0</v>
      </c>
      <c r="BH98" s="215">
        <f>IF(N98="sníž. přenesená",J98,0)</f>
        <v>0</v>
      </c>
      <c r="BI98" s="215">
        <f>IF(N98="nulová",J98,0)</f>
        <v>0</v>
      </c>
      <c r="BJ98" s="16" t="s">
        <v>14</v>
      </c>
      <c r="BK98" s="215">
        <f>ROUND(I98*H98,2)</f>
        <v>0</v>
      </c>
      <c r="BL98" s="16" t="s">
        <v>582</v>
      </c>
      <c r="BM98" s="16" t="s">
        <v>612</v>
      </c>
    </row>
    <row r="99" s="10" customFormat="1" ht="22.8" customHeight="1">
      <c r="B99" s="188"/>
      <c r="C99" s="189"/>
      <c r="D99" s="190" t="s">
        <v>74</v>
      </c>
      <c r="E99" s="202" t="s">
        <v>613</v>
      </c>
      <c r="F99" s="202" t="s">
        <v>614</v>
      </c>
      <c r="G99" s="189"/>
      <c r="H99" s="189"/>
      <c r="I99" s="192"/>
      <c r="J99" s="203">
        <f>BK99</f>
        <v>0</v>
      </c>
      <c r="K99" s="189"/>
      <c r="L99" s="194"/>
      <c r="M99" s="195"/>
      <c r="N99" s="196"/>
      <c r="O99" s="196"/>
      <c r="P99" s="197">
        <f>P100</f>
        <v>0</v>
      </c>
      <c r="Q99" s="196"/>
      <c r="R99" s="197">
        <f>R100</f>
        <v>0</v>
      </c>
      <c r="S99" s="196"/>
      <c r="T99" s="198">
        <f>T100</f>
        <v>0</v>
      </c>
      <c r="AR99" s="199" t="s">
        <v>212</v>
      </c>
      <c r="AT99" s="200" t="s">
        <v>74</v>
      </c>
      <c r="AU99" s="200" t="s">
        <v>14</v>
      </c>
      <c r="AY99" s="199" t="s">
        <v>176</v>
      </c>
      <c r="BK99" s="201">
        <f>BK100</f>
        <v>0</v>
      </c>
    </row>
    <row r="100" s="1" customFormat="1" ht="16.5" customHeight="1">
      <c r="B100" s="37"/>
      <c r="C100" s="204" t="s">
        <v>241</v>
      </c>
      <c r="D100" s="204" t="s">
        <v>178</v>
      </c>
      <c r="E100" s="205" t="s">
        <v>615</v>
      </c>
      <c r="F100" s="206" t="s">
        <v>614</v>
      </c>
      <c r="G100" s="207" t="s">
        <v>581</v>
      </c>
      <c r="H100" s="208">
        <v>1</v>
      </c>
      <c r="I100" s="209"/>
      <c r="J100" s="210">
        <f>ROUND(I100*H100,2)</f>
        <v>0</v>
      </c>
      <c r="K100" s="206" t="s">
        <v>181</v>
      </c>
      <c r="L100" s="42"/>
      <c r="M100" s="211" t="s">
        <v>19</v>
      </c>
      <c r="N100" s="212" t="s">
        <v>46</v>
      </c>
      <c r="O100" s="78"/>
      <c r="P100" s="213">
        <f>O100*H100</f>
        <v>0</v>
      </c>
      <c r="Q100" s="213">
        <v>0</v>
      </c>
      <c r="R100" s="213">
        <f>Q100*H100</f>
        <v>0</v>
      </c>
      <c r="S100" s="213">
        <v>0</v>
      </c>
      <c r="T100" s="214">
        <f>S100*H100</f>
        <v>0</v>
      </c>
      <c r="AR100" s="16" t="s">
        <v>582</v>
      </c>
      <c r="AT100" s="16" t="s">
        <v>178</v>
      </c>
      <c r="AU100" s="16" t="s">
        <v>84</v>
      </c>
      <c r="AY100" s="16" t="s">
        <v>176</v>
      </c>
      <c r="BE100" s="215">
        <f>IF(N100="základní",J100,0)</f>
        <v>0</v>
      </c>
      <c r="BF100" s="215">
        <f>IF(N100="snížená",J100,0)</f>
        <v>0</v>
      </c>
      <c r="BG100" s="215">
        <f>IF(N100="zákl. přenesená",J100,0)</f>
        <v>0</v>
      </c>
      <c r="BH100" s="215">
        <f>IF(N100="sníž. přenesená",J100,0)</f>
        <v>0</v>
      </c>
      <c r="BI100" s="215">
        <f>IF(N100="nulová",J100,0)</f>
        <v>0</v>
      </c>
      <c r="BJ100" s="16" t="s">
        <v>14</v>
      </c>
      <c r="BK100" s="215">
        <f>ROUND(I100*H100,2)</f>
        <v>0</v>
      </c>
      <c r="BL100" s="16" t="s">
        <v>582</v>
      </c>
      <c r="BM100" s="16" t="s">
        <v>616</v>
      </c>
    </row>
    <row r="101" s="10" customFormat="1" ht="22.8" customHeight="1">
      <c r="B101" s="188"/>
      <c r="C101" s="189"/>
      <c r="D101" s="190" t="s">
        <v>74</v>
      </c>
      <c r="E101" s="202" t="s">
        <v>617</v>
      </c>
      <c r="F101" s="202" t="s">
        <v>618</v>
      </c>
      <c r="G101" s="189"/>
      <c r="H101" s="189"/>
      <c r="I101" s="192"/>
      <c r="J101" s="203">
        <f>BK101</f>
        <v>0</v>
      </c>
      <c r="K101" s="189"/>
      <c r="L101" s="194"/>
      <c r="M101" s="195"/>
      <c r="N101" s="196"/>
      <c r="O101" s="196"/>
      <c r="P101" s="197">
        <f>P102</f>
        <v>0</v>
      </c>
      <c r="Q101" s="196"/>
      <c r="R101" s="197">
        <f>R102</f>
        <v>0</v>
      </c>
      <c r="S101" s="196"/>
      <c r="T101" s="198">
        <f>T102</f>
        <v>0</v>
      </c>
      <c r="AR101" s="199" t="s">
        <v>212</v>
      </c>
      <c r="AT101" s="200" t="s">
        <v>74</v>
      </c>
      <c r="AU101" s="200" t="s">
        <v>14</v>
      </c>
      <c r="AY101" s="199" t="s">
        <v>176</v>
      </c>
      <c r="BK101" s="201">
        <f>BK102</f>
        <v>0</v>
      </c>
    </row>
    <row r="102" s="1" customFormat="1" ht="16.5" customHeight="1">
      <c r="B102" s="37"/>
      <c r="C102" s="204" t="s">
        <v>247</v>
      </c>
      <c r="D102" s="204" t="s">
        <v>178</v>
      </c>
      <c r="E102" s="205" t="s">
        <v>619</v>
      </c>
      <c r="F102" s="206" t="s">
        <v>618</v>
      </c>
      <c r="G102" s="207" t="s">
        <v>581</v>
      </c>
      <c r="H102" s="208">
        <v>1</v>
      </c>
      <c r="I102" s="209"/>
      <c r="J102" s="210">
        <f>ROUND(I102*H102,2)</f>
        <v>0</v>
      </c>
      <c r="K102" s="206" t="s">
        <v>181</v>
      </c>
      <c r="L102" s="42"/>
      <c r="M102" s="267" t="s">
        <v>19</v>
      </c>
      <c r="N102" s="268" t="s">
        <v>46</v>
      </c>
      <c r="O102" s="262"/>
      <c r="P102" s="269">
        <f>O102*H102</f>
        <v>0</v>
      </c>
      <c r="Q102" s="269">
        <v>0</v>
      </c>
      <c r="R102" s="269">
        <f>Q102*H102</f>
        <v>0</v>
      </c>
      <c r="S102" s="269">
        <v>0</v>
      </c>
      <c r="T102" s="270">
        <f>S102*H102</f>
        <v>0</v>
      </c>
      <c r="AR102" s="16" t="s">
        <v>582</v>
      </c>
      <c r="AT102" s="16" t="s">
        <v>178</v>
      </c>
      <c r="AU102" s="16" t="s">
        <v>84</v>
      </c>
      <c r="AY102" s="16" t="s">
        <v>176</v>
      </c>
      <c r="BE102" s="215">
        <f>IF(N102="základní",J102,0)</f>
        <v>0</v>
      </c>
      <c r="BF102" s="215">
        <f>IF(N102="snížená",J102,0)</f>
        <v>0</v>
      </c>
      <c r="BG102" s="215">
        <f>IF(N102="zákl. přenesená",J102,0)</f>
        <v>0</v>
      </c>
      <c r="BH102" s="215">
        <f>IF(N102="sníž. přenesená",J102,0)</f>
        <v>0</v>
      </c>
      <c r="BI102" s="215">
        <f>IF(N102="nulová",J102,0)</f>
        <v>0</v>
      </c>
      <c r="BJ102" s="16" t="s">
        <v>14</v>
      </c>
      <c r="BK102" s="215">
        <f>ROUND(I102*H102,2)</f>
        <v>0</v>
      </c>
      <c r="BL102" s="16" t="s">
        <v>582</v>
      </c>
      <c r="BM102" s="16" t="s">
        <v>620</v>
      </c>
    </row>
    <row r="103" s="1" customFormat="1" ht="6.96" customHeight="1">
      <c r="B103" s="56"/>
      <c r="C103" s="57"/>
      <c r="D103" s="57"/>
      <c r="E103" s="57"/>
      <c r="F103" s="57"/>
      <c r="G103" s="57"/>
      <c r="H103" s="57"/>
      <c r="I103" s="154"/>
      <c r="J103" s="57"/>
      <c r="K103" s="57"/>
      <c r="L103" s="42"/>
    </row>
  </sheetData>
  <sheetProtection sheet="1" autoFilter="0" formatColumns="0" formatRows="0" objects="1" scenarios="1" spinCount="100000" saltValue="bYtoS8g2PNU27YwLKP1sb0IuxdLOpQ7UFzuVixoGgbxi9g9wGOOfhy8aheenIej/GYykexJW5NcXwK7+LqjAWw==" hashValue="kWaSphqsRQ/xDIYvfIAB4WmLknYTMBInAXsD3PKr23Bz9XNzUFDBiJFenIwXYO7AJ317BcZgEMZQSUS/YaEcOQ==" algorithmName="SHA-512" password="CC35"/>
  <autoFilter ref="C84:K102"/>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71" customWidth="1"/>
    <col min="2" max="2" width="1.664063" style="271" customWidth="1"/>
    <col min="3" max="4" width="5" style="271" customWidth="1"/>
    <col min="5" max="5" width="11.67" style="271" customWidth="1"/>
    <col min="6" max="6" width="9.17" style="271" customWidth="1"/>
    <col min="7" max="7" width="5" style="271" customWidth="1"/>
    <col min="8" max="8" width="77.83" style="271" customWidth="1"/>
    <col min="9" max="10" width="20" style="271" customWidth="1"/>
    <col min="11" max="11" width="1.664063" style="271" customWidth="1"/>
  </cols>
  <sheetData>
    <row r="1" ht="37.5" customHeight="1"/>
    <row r="2" ht="7.5" customHeight="1">
      <c r="B2" s="272"/>
      <c r="C2" s="273"/>
      <c r="D2" s="273"/>
      <c r="E2" s="273"/>
      <c r="F2" s="273"/>
      <c r="G2" s="273"/>
      <c r="H2" s="273"/>
      <c r="I2" s="273"/>
      <c r="J2" s="273"/>
      <c r="K2" s="274"/>
    </row>
    <row r="3" s="14" customFormat="1" ht="45" customHeight="1">
      <c r="B3" s="275"/>
      <c r="C3" s="276" t="s">
        <v>621</v>
      </c>
      <c r="D3" s="276"/>
      <c r="E3" s="276"/>
      <c r="F3" s="276"/>
      <c r="G3" s="276"/>
      <c r="H3" s="276"/>
      <c r="I3" s="276"/>
      <c r="J3" s="276"/>
      <c r="K3" s="277"/>
    </row>
    <row r="4" ht="25.5" customHeight="1">
      <c r="B4" s="278"/>
      <c r="C4" s="279" t="s">
        <v>622</v>
      </c>
      <c r="D4" s="279"/>
      <c r="E4" s="279"/>
      <c r="F4" s="279"/>
      <c r="G4" s="279"/>
      <c r="H4" s="279"/>
      <c r="I4" s="279"/>
      <c r="J4" s="279"/>
      <c r="K4" s="280"/>
    </row>
    <row r="5" ht="5.25" customHeight="1">
      <c r="B5" s="278"/>
      <c r="C5" s="281"/>
      <c r="D5" s="281"/>
      <c r="E5" s="281"/>
      <c r="F5" s="281"/>
      <c r="G5" s="281"/>
      <c r="H5" s="281"/>
      <c r="I5" s="281"/>
      <c r="J5" s="281"/>
      <c r="K5" s="280"/>
    </row>
    <row r="6" ht="15" customHeight="1">
      <c r="B6" s="278"/>
      <c r="C6" s="282" t="s">
        <v>623</v>
      </c>
      <c r="D6" s="282"/>
      <c r="E6" s="282"/>
      <c r="F6" s="282"/>
      <c r="G6" s="282"/>
      <c r="H6" s="282"/>
      <c r="I6" s="282"/>
      <c r="J6" s="282"/>
      <c r="K6" s="280"/>
    </row>
    <row r="7" ht="15" customHeight="1">
      <c r="B7" s="283"/>
      <c r="C7" s="282" t="s">
        <v>624</v>
      </c>
      <c r="D7" s="282"/>
      <c r="E7" s="282"/>
      <c r="F7" s="282"/>
      <c r="G7" s="282"/>
      <c r="H7" s="282"/>
      <c r="I7" s="282"/>
      <c r="J7" s="282"/>
      <c r="K7" s="280"/>
    </row>
    <row r="8" ht="12.75" customHeight="1">
      <c r="B8" s="283"/>
      <c r="C8" s="282"/>
      <c r="D8" s="282"/>
      <c r="E8" s="282"/>
      <c r="F8" s="282"/>
      <c r="G8" s="282"/>
      <c r="H8" s="282"/>
      <c r="I8" s="282"/>
      <c r="J8" s="282"/>
      <c r="K8" s="280"/>
    </row>
    <row r="9" ht="15" customHeight="1">
      <c r="B9" s="283"/>
      <c r="C9" s="282" t="s">
        <v>625</v>
      </c>
      <c r="D9" s="282"/>
      <c r="E9" s="282"/>
      <c r="F9" s="282"/>
      <c r="G9" s="282"/>
      <c r="H9" s="282"/>
      <c r="I9" s="282"/>
      <c r="J9" s="282"/>
      <c r="K9" s="280"/>
    </row>
    <row r="10" ht="15" customHeight="1">
      <c r="B10" s="283"/>
      <c r="C10" s="282"/>
      <c r="D10" s="282" t="s">
        <v>626</v>
      </c>
      <c r="E10" s="282"/>
      <c r="F10" s="282"/>
      <c r="G10" s="282"/>
      <c r="H10" s="282"/>
      <c r="I10" s="282"/>
      <c r="J10" s="282"/>
      <c r="K10" s="280"/>
    </row>
    <row r="11" ht="15" customHeight="1">
      <c r="B11" s="283"/>
      <c r="C11" s="284"/>
      <c r="D11" s="282" t="s">
        <v>627</v>
      </c>
      <c r="E11" s="282"/>
      <c r="F11" s="282"/>
      <c r="G11" s="282"/>
      <c r="H11" s="282"/>
      <c r="I11" s="282"/>
      <c r="J11" s="282"/>
      <c r="K11" s="280"/>
    </row>
    <row r="12" ht="15" customHeight="1">
      <c r="B12" s="283"/>
      <c r="C12" s="284"/>
      <c r="D12" s="282"/>
      <c r="E12" s="282"/>
      <c r="F12" s="282"/>
      <c r="G12" s="282"/>
      <c r="H12" s="282"/>
      <c r="I12" s="282"/>
      <c r="J12" s="282"/>
      <c r="K12" s="280"/>
    </row>
    <row r="13" ht="15" customHeight="1">
      <c r="B13" s="283"/>
      <c r="C13" s="284"/>
      <c r="D13" s="285" t="s">
        <v>628</v>
      </c>
      <c r="E13" s="282"/>
      <c r="F13" s="282"/>
      <c r="G13" s="282"/>
      <c r="H13" s="282"/>
      <c r="I13" s="282"/>
      <c r="J13" s="282"/>
      <c r="K13" s="280"/>
    </row>
    <row r="14" ht="12.75" customHeight="1">
      <c r="B14" s="283"/>
      <c r="C14" s="284"/>
      <c r="D14" s="284"/>
      <c r="E14" s="284"/>
      <c r="F14" s="284"/>
      <c r="G14" s="284"/>
      <c r="H14" s="284"/>
      <c r="I14" s="284"/>
      <c r="J14" s="284"/>
      <c r="K14" s="280"/>
    </row>
    <row r="15" ht="15" customHeight="1">
      <c r="B15" s="283"/>
      <c r="C15" s="284"/>
      <c r="D15" s="282" t="s">
        <v>629</v>
      </c>
      <c r="E15" s="282"/>
      <c r="F15" s="282"/>
      <c r="G15" s="282"/>
      <c r="H15" s="282"/>
      <c r="I15" s="282"/>
      <c r="J15" s="282"/>
      <c r="K15" s="280"/>
    </row>
    <row r="16" ht="15" customHeight="1">
      <c r="B16" s="283"/>
      <c r="C16" s="284"/>
      <c r="D16" s="282" t="s">
        <v>630</v>
      </c>
      <c r="E16" s="282"/>
      <c r="F16" s="282"/>
      <c r="G16" s="282"/>
      <c r="H16" s="282"/>
      <c r="I16" s="282"/>
      <c r="J16" s="282"/>
      <c r="K16" s="280"/>
    </row>
    <row r="17" ht="15" customHeight="1">
      <c r="B17" s="283"/>
      <c r="C17" s="284"/>
      <c r="D17" s="282" t="s">
        <v>631</v>
      </c>
      <c r="E17" s="282"/>
      <c r="F17" s="282"/>
      <c r="G17" s="282"/>
      <c r="H17" s="282"/>
      <c r="I17" s="282"/>
      <c r="J17" s="282"/>
      <c r="K17" s="280"/>
    </row>
    <row r="18" ht="15" customHeight="1">
      <c r="B18" s="283"/>
      <c r="C18" s="284"/>
      <c r="D18" s="284"/>
      <c r="E18" s="286" t="s">
        <v>82</v>
      </c>
      <c r="F18" s="282" t="s">
        <v>632</v>
      </c>
      <c r="G18" s="282"/>
      <c r="H18" s="282"/>
      <c r="I18" s="282"/>
      <c r="J18" s="282"/>
      <c r="K18" s="280"/>
    </row>
    <row r="19" ht="15" customHeight="1">
      <c r="B19" s="283"/>
      <c r="C19" s="284"/>
      <c r="D19" s="284"/>
      <c r="E19" s="286" t="s">
        <v>633</v>
      </c>
      <c r="F19" s="282" t="s">
        <v>634</v>
      </c>
      <c r="G19" s="282"/>
      <c r="H19" s="282"/>
      <c r="I19" s="282"/>
      <c r="J19" s="282"/>
      <c r="K19" s="280"/>
    </row>
    <row r="20" ht="15" customHeight="1">
      <c r="B20" s="283"/>
      <c r="C20" s="284"/>
      <c r="D20" s="284"/>
      <c r="E20" s="286" t="s">
        <v>635</v>
      </c>
      <c r="F20" s="282" t="s">
        <v>636</v>
      </c>
      <c r="G20" s="282"/>
      <c r="H20" s="282"/>
      <c r="I20" s="282"/>
      <c r="J20" s="282"/>
      <c r="K20" s="280"/>
    </row>
    <row r="21" ht="15" customHeight="1">
      <c r="B21" s="283"/>
      <c r="C21" s="284"/>
      <c r="D21" s="284"/>
      <c r="E21" s="286" t="s">
        <v>637</v>
      </c>
      <c r="F21" s="282" t="s">
        <v>638</v>
      </c>
      <c r="G21" s="282"/>
      <c r="H21" s="282"/>
      <c r="I21" s="282"/>
      <c r="J21" s="282"/>
      <c r="K21" s="280"/>
    </row>
    <row r="22" ht="15" customHeight="1">
      <c r="B22" s="283"/>
      <c r="C22" s="284"/>
      <c r="D22" s="284"/>
      <c r="E22" s="286" t="s">
        <v>639</v>
      </c>
      <c r="F22" s="282" t="s">
        <v>640</v>
      </c>
      <c r="G22" s="282"/>
      <c r="H22" s="282"/>
      <c r="I22" s="282"/>
      <c r="J22" s="282"/>
      <c r="K22" s="280"/>
    </row>
    <row r="23" ht="15" customHeight="1">
      <c r="B23" s="283"/>
      <c r="C23" s="284"/>
      <c r="D23" s="284"/>
      <c r="E23" s="286" t="s">
        <v>641</v>
      </c>
      <c r="F23" s="282" t="s">
        <v>642</v>
      </c>
      <c r="G23" s="282"/>
      <c r="H23" s="282"/>
      <c r="I23" s="282"/>
      <c r="J23" s="282"/>
      <c r="K23" s="280"/>
    </row>
    <row r="24" ht="12.75" customHeight="1">
      <c r="B24" s="283"/>
      <c r="C24" s="284"/>
      <c r="D24" s="284"/>
      <c r="E24" s="284"/>
      <c r="F24" s="284"/>
      <c r="G24" s="284"/>
      <c r="H24" s="284"/>
      <c r="I24" s="284"/>
      <c r="J24" s="284"/>
      <c r="K24" s="280"/>
    </row>
    <row r="25" ht="15" customHeight="1">
      <c r="B25" s="283"/>
      <c r="C25" s="282" t="s">
        <v>643</v>
      </c>
      <c r="D25" s="282"/>
      <c r="E25" s="282"/>
      <c r="F25" s="282"/>
      <c r="G25" s="282"/>
      <c r="H25" s="282"/>
      <c r="I25" s="282"/>
      <c r="J25" s="282"/>
      <c r="K25" s="280"/>
    </row>
    <row r="26" ht="15" customHeight="1">
      <c r="B26" s="283"/>
      <c r="C26" s="282" t="s">
        <v>644</v>
      </c>
      <c r="D26" s="282"/>
      <c r="E26" s="282"/>
      <c r="F26" s="282"/>
      <c r="G26" s="282"/>
      <c r="H26" s="282"/>
      <c r="I26" s="282"/>
      <c r="J26" s="282"/>
      <c r="K26" s="280"/>
    </row>
    <row r="27" ht="15" customHeight="1">
      <c r="B27" s="283"/>
      <c r="C27" s="282"/>
      <c r="D27" s="282" t="s">
        <v>645</v>
      </c>
      <c r="E27" s="282"/>
      <c r="F27" s="282"/>
      <c r="G27" s="282"/>
      <c r="H27" s="282"/>
      <c r="I27" s="282"/>
      <c r="J27" s="282"/>
      <c r="K27" s="280"/>
    </row>
    <row r="28" ht="15" customHeight="1">
      <c r="B28" s="283"/>
      <c r="C28" s="284"/>
      <c r="D28" s="282" t="s">
        <v>646</v>
      </c>
      <c r="E28" s="282"/>
      <c r="F28" s="282"/>
      <c r="G28" s="282"/>
      <c r="H28" s="282"/>
      <c r="I28" s="282"/>
      <c r="J28" s="282"/>
      <c r="K28" s="280"/>
    </row>
    <row r="29" ht="12.75" customHeight="1">
      <c r="B29" s="283"/>
      <c r="C29" s="284"/>
      <c r="D29" s="284"/>
      <c r="E29" s="284"/>
      <c r="F29" s="284"/>
      <c r="G29" s="284"/>
      <c r="H29" s="284"/>
      <c r="I29" s="284"/>
      <c r="J29" s="284"/>
      <c r="K29" s="280"/>
    </row>
    <row r="30" ht="15" customHeight="1">
      <c r="B30" s="283"/>
      <c r="C30" s="284"/>
      <c r="D30" s="282" t="s">
        <v>647</v>
      </c>
      <c r="E30" s="282"/>
      <c r="F30" s="282"/>
      <c r="G30" s="282"/>
      <c r="H30" s="282"/>
      <c r="I30" s="282"/>
      <c r="J30" s="282"/>
      <c r="K30" s="280"/>
    </row>
    <row r="31" ht="15" customHeight="1">
      <c r="B31" s="283"/>
      <c r="C31" s="284"/>
      <c r="D31" s="282" t="s">
        <v>648</v>
      </c>
      <c r="E31" s="282"/>
      <c r="F31" s="282"/>
      <c r="G31" s="282"/>
      <c r="H31" s="282"/>
      <c r="I31" s="282"/>
      <c r="J31" s="282"/>
      <c r="K31" s="280"/>
    </row>
    <row r="32" ht="12.75" customHeight="1">
      <c r="B32" s="283"/>
      <c r="C32" s="284"/>
      <c r="D32" s="284"/>
      <c r="E32" s="284"/>
      <c r="F32" s="284"/>
      <c r="G32" s="284"/>
      <c r="H32" s="284"/>
      <c r="I32" s="284"/>
      <c r="J32" s="284"/>
      <c r="K32" s="280"/>
    </row>
    <row r="33" ht="15" customHeight="1">
      <c r="B33" s="283"/>
      <c r="C33" s="284"/>
      <c r="D33" s="282" t="s">
        <v>649</v>
      </c>
      <c r="E33" s="282"/>
      <c r="F33" s="282"/>
      <c r="G33" s="282"/>
      <c r="H33" s="282"/>
      <c r="I33" s="282"/>
      <c r="J33" s="282"/>
      <c r="K33" s="280"/>
    </row>
    <row r="34" ht="15" customHeight="1">
      <c r="B34" s="283"/>
      <c r="C34" s="284"/>
      <c r="D34" s="282" t="s">
        <v>650</v>
      </c>
      <c r="E34" s="282"/>
      <c r="F34" s="282"/>
      <c r="G34" s="282"/>
      <c r="H34" s="282"/>
      <c r="I34" s="282"/>
      <c r="J34" s="282"/>
      <c r="K34" s="280"/>
    </row>
    <row r="35" ht="15" customHeight="1">
      <c r="B35" s="283"/>
      <c r="C35" s="284"/>
      <c r="D35" s="282" t="s">
        <v>651</v>
      </c>
      <c r="E35" s="282"/>
      <c r="F35" s="282"/>
      <c r="G35" s="282"/>
      <c r="H35" s="282"/>
      <c r="I35" s="282"/>
      <c r="J35" s="282"/>
      <c r="K35" s="280"/>
    </row>
    <row r="36" ht="15" customHeight="1">
      <c r="B36" s="283"/>
      <c r="C36" s="284"/>
      <c r="D36" s="282"/>
      <c r="E36" s="285" t="s">
        <v>162</v>
      </c>
      <c r="F36" s="282"/>
      <c r="G36" s="282" t="s">
        <v>652</v>
      </c>
      <c r="H36" s="282"/>
      <c r="I36" s="282"/>
      <c r="J36" s="282"/>
      <c r="K36" s="280"/>
    </row>
    <row r="37" ht="30.75" customHeight="1">
      <c r="B37" s="283"/>
      <c r="C37" s="284"/>
      <c r="D37" s="282"/>
      <c r="E37" s="285" t="s">
        <v>653</v>
      </c>
      <c r="F37" s="282"/>
      <c r="G37" s="282" t="s">
        <v>654</v>
      </c>
      <c r="H37" s="282"/>
      <c r="I37" s="282"/>
      <c r="J37" s="282"/>
      <c r="K37" s="280"/>
    </row>
    <row r="38" ht="15" customHeight="1">
      <c r="B38" s="283"/>
      <c r="C38" s="284"/>
      <c r="D38" s="282"/>
      <c r="E38" s="285" t="s">
        <v>56</v>
      </c>
      <c r="F38" s="282"/>
      <c r="G38" s="282" t="s">
        <v>655</v>
      </c>
      <c r="H38" s="282"/>
      <c r="I38" s="282"/>
      <c r="J38" s="282"/>
      <c r="K38" s="280"/>
    </row>
    <row r="39" ht="15" customHeight="1">
      <c r="B39" s="283"/>
      <c r="C39" s="284"/>
      <c r="D39" s="282"/>
      <c r="E39" s="285" t="s">
        <v>57</v>
      </c>
      <c r="F39" s="282"/>
      <c r="G39" s="282" t="s">
        <v>656</v>
      </c>
      <c r="H39" s="282"/>
      <c r="I39" s="282"/>
      <c r="J39" s="282"/>
      <c r="K39" s="280"/>
    </row>
    <row r="40" ht="15" customHeight="1">
      <c r="B40" s="283"/>
      <c r="C40" s="284"/>
      <c r="D40" s="282"/>
      <c r="E40" s="285" t="s">
        <v>163</v>
      </c>
      <c r="F40" s="282"/>
      <c r="G40" s="282" t="s">
        <v>657</v>
      </c>
      <c r="H40" s="282"/>
      <c r="I40" s="282"/>
      <c r="J40" s="282"/>
      <c r="K40" s="280"/>
    </row>
    <row r="41" ht="15" customHeight="1">
      <c r="B41" s="283"/>
      <c r="C41" s="284"/>
      <c r="D41" s="282"/>
      <c r="E41" s="285" t="s">
        <v>164</v>
      </c>
      <c r="F41" s="282"/>
      <c r="G41" s="282" t="s">
        <v>658</v>
      </c>
      <c r="H41" s="282"/>
      <c r="I41" s="282"/>
      <c r="J41" s="282"/>
      <c r="K41" s="280"/>
    </row>
    <row r="42" ht="15" customHeight="1">
      <c r="B42" s="283"/>
      <c r="C42" s="284"/>
      <c r="D42" s="282"/>
      <c r="E42" s="285" t="s">
        <v>659</v>
      </c>
      <c r="F42" s="282"/>
      <c r="G42" s="282" t="s">
        <v>660</v>
      </c>
      <c r="H42" s="282"/>
      <c r="I42" s="282"/>
      <c r="J42" s="282"/>
      <c r="K42" s="280"/>
    </row>
    <row r="43" ht="15" customHeight="1">
      <c r="B43" s="283"/>
      <c r="C43" s="284"/>
      <c r="D43" s="282"/>
      <c r="E43" s="285"/>
      <c r="F43" s="282"/>
      <c r="G43" s="282" t="s">
        <v>661</v>
      </c>
      <c r="H43" s="282"/>
      <c r="I43" s="282"/>
      <c r="J43" s="282"/>
      <c r="K43" s="280"/>
    </row>
    <row r="44" ht="15" customHeight="1">
      <c r="B44" s="283"/>
      <c r="C44" s="284"/>
      <c r="D44" s="282"/>
      <c r="E44" s="285" t="s">
        <v>662</v>
      </c>
      <c r="F44" s="282"/>
      <c r="G44" s="282" t="s">
        <v>663</v>
      </c>
      <c r="H44" s="282"/>
      <c r="I44" s="282"/>
      <c r="J44" s="282"/>
      <c r="K44" s="280"/>
    </row>
    <row r="45" ht="15" customHeight="1">
      <c r="B45" s="283"/>
      <c r="C45" s="284"/>
      <c r="D45" s="282"/>
      <c r="E45" s="285" t="s">
        <v>166</v>
      </c>
      <c r="F45" s="282"/>
      <c r="G45" s="282" t="s">
        <v>664</v>
      </c>
      <c r="H45" s="282"/>
      <c r="I45" s="282"/>
      <c r="J45" s="282"/>
      <c r="K45" s="280"/>
    </row>
    <row r="46" ht="12.75" customHeight="1">
      <c r="B46" s="283"/>
      <c r="C46" s="284"/>
      <c r="D46" s="282"/>
      <c r="E46" s="282"/>
      <c r="F46" s="282"/>
      <c r="G46" s="282"/>
      <c r="H46" s="282"/>
      <c r="I46" s="282"/>
      <c r="J46" s="282"/>
      <c r="K46" s="280"/>
    </row>
    <row r="47" ht="15" customHeight="1">
      <c r="B47" s="283"/>
      <c r="C47" s="284"/>
      <c r="D47" s="282" t="s">
        <v>665</v>
      </c>
      <c r="E47" s="282"/>
      <c r="F47" s="282"/>
      <c r="G47" s="282"/>
      <c r="H47" s="282"/>
      <c r="I47" s="282"/>
      <c r="J47" s="282"/>
      <c r="K47" s="280"/>
    </row>
    <row r="48" ht="15" customHeight="1">
      <c r="B48" s="283"/>
      <c r="C48" s="284"/>
      <c r="D48" s="284"/>
      <c r="E48" s="282" t="s">
        <v>666</v>
      </c>
      <c r="F48" s="282"/>
      <c r="G48" s="282"/>
      <c r="H48" s="282"/>
      <c r="I48" s="282"/>
      <c r="J48" s="282"/>
      <c r="K48" s="280"/>
    </row>
    <row r="49" ht="15" customHeight="1">
      <c r="B49" s="283"/>
      <c r="C49" s="284"/>
      <c r="D49" s="284"/>
      <c r="E49" s="282" t="s">
        <v>667</v>
      </c>
      <c r="F49" s="282"/>
      <c r="G49" s="282"/>
      <c r="H49" s="282"/>
      <c r="I49" s="282"/>
      <c r="J49" s="282"/>
      <c r="K49" s="280"/>
    </row>
    <row r="50" ht="15" customHeight="1">
      <c r="B50" s="283"/>
      <c r="C50" s="284"/>
      <c r="D50" s="284"/>
      <c r="E50" s="282" t="s">
        <v>668</v>
      </c>
      <c r="F50" s="282"/>
      <c r="G50" s="282"/>
      <c r="H50" s="282"/>
      <c r="I50" s="282"/>
      <c r="J50" s="282"/>
      <c r="K50" s="280"/>
    </row>
    <row r="51" ht="15" customHeight="1">
      <c r="B51" s="283"/>
      <c r="C51" s="284"/>
      <c r="D51" s="282" t="s">
        <v>669</v>
      </c>
      <c r="E51" s="282"/>
      <c r="F51" s="282"/>
      <c r="G51" s="282"/>
      <c r="H51" s="282"/>
      <c r="I51" s="282"/>
      <c r="J51" s="282"/>
      <c r="K51" s="280"/>
    </row>
    <row r="52" ht="25.5" customHeight="1">
      <c r="B52" s="278"/>
      <c r="C52" s="279" t="s">
        <v>670</v>
      </c>
      <c r="D52" s="279"/>
      <c r="E52" s="279"/>
      <c r="F52" s="279"/>
      <c r="G52" s="279"/>
      <c r="H52" s="279"/>
      <c r="I52" s="279"/>
      <c r="J52" s="279"/>
      <c r="K52" s="280"/>
    </row>
    <row r="53" ht="5.25" customHeight="1">
      <c r="B53" s="278"/>
      <c r="C53" s="281"/>
      <c r="D53" s="281"/>
      <c r="E53" s="281"/>
      <c r="F53" s="281"/>
      <c r="G53" s="281"/>
      <c r="H53" s="281"/>
      <c r="I53" s="281"/>
      <c r="J53" s="281"/>
      <c r="K53" s="280"/>
    </row>
    <row r="54" ht="15" customHeight="1">
      <c r="B54" s="278"/>
      <c r="C54" s="282" t="s">
        <v>671</v>
      </c>
      <c r="D54" s="282"/>
      <c r="E54" s="282"/>
      <c r="F54" s="282"/>
      <c r="G54" s="282"/>
      <c r="H54" s="282"/>
      <c r="I54" s="282"/>
      <c r="J54" s="282"/>
      <c r="K54" s="280"/>
    </row>
    <row r="55" ht="15" customHeight="1">
      <c r="B55" s="278"/>
      <c r="C55" s="282" t="s">
        <v>672</v>
      </c>
      <c r="D55" s="282"/>
      <c r="E55" s="282"/>
      <c r="F55" s="282"/>
      <c r="G55" s="282"/>
      <c r="H55" s="282"/>
      <c r="I55" s="282"/>
      <c r="J55" s="282"/>
      <c r="K55" s="280"/>
    </row>
    <row r="56" ht="12.75" customHeight="1">
      <c r="B56" s="278"/>
      <c r="C56" s="282"/>
      <c r="D56" s="282"/>
      <c r="E56" s="282"/>
      <c r="F56" s="282"/>
      <c r="G56" s="282"/>
      <c r="H56" s="282"/>
      <c r="I56" s="282"/>
      <c r="J56" s="282"/>
      <c r="K56" s="280"/>
    </row>
    <row r="57" ht="15" customHeight="1">
      <c r="B57" s="278"/>
      <c r="C57" s="282" t="s">
        <v>673</v>
      </c>
      <c r="D57" s="282"/>
      <c r="E57" s="282"/>
      <c r="F57" s="282"/>
      <c r="G57" s="282"/>
      <c r="H57" s="282"/>
      <c r="I57" s="282"/>
      <c r="J57" s="282"/>
      <c r="K57" s="280"/>
    </row>
    <row r="58" ht="15" customHeight="1">
      <c r="B58" s="278"/>
      <c r="C58" s="284"/>
      <c r="D58" s="282" t="s">
        <v>674</v>
      </c>
      <c r="E58" s="282"/>
      <c r="F58" s="282"/>
      <c r="G58" s="282"/>
      <c r="H58" s="282"/>
      <c r="I58" s="282"/>
      <c r="J58" s="282"/>
      <c r="K58" s="280"/>
    </row>
    <row r="59" ht="15" customHeight="1">
      <c r="B59" s="278"/>
      <c r="C59" s="284"/>
      <c r="D59" s="282" t="s">
        <v>675</v>
      </c>
      <c r="E59" s="282"/>
      <c r="F59" s="282"/>
      <c r="G59" s="282"/>
      <c r="H59" s="282"/>
      <c r="I59" s="282"/>
      <c r="J59" s="282"/>
      <c r="K59" s="280"/>
    </row>
    <row r="60" ht="15" customHeight="1">
      <c r="B60" s="278"/>
      <c r="C60" s="284"/>
      <c r="D60" s="282" t="s">
        <v>676</v>
      </c>
      <c r="E60" s="282"/>
      <c r="F60" s="282"/>
      <c r="G60" s="282"/>
      <c r="H60" s="282"/>
      <c r="I60" s="282"/>
      <c r="J60" s="282"/>
      <c r="K60" s="280"/>
    </row>
    <row r="61" ht="15" customHeight="1">
      <c r="B61" s="278"/>
      <c r="C61" s="284"/>
      <c r="D61" s="282" t="s">
        <v>677</v>
      </c>
      <c r="E61" s="282"/>
      <c r="F61" s="282"/>
      <c r="G61" s="282"/>
      <c r="H61" s="282"/>
      <c r="I61" s="282"/>
      <c r="J61" s="282"/>
      <c r="K61" s="280"/>
    </row>
    <row r="62" ht="15" customHeight="1">
      <c r="B62" s="278"/>
      <c r="C62" s="284"/>
      <c r="D62" s="287" t="s">
        <v>678</v>
      </c>
      <c r="E62" s="287"/>
      <c r="F62" s="287"/>
      <c r="G62" s="287"/>
      <c r="H62" s="287"/>
      <c r="I62" s="287"/>
      <c r="J62" s="287"/>
      <c r="K62" s="280"/>
    </row>
    <row r="63" ht="15" customHeight="1">
      <c r="B63" s="278"/>
      <c r="C63" s="284"/>
      <c r="D63" s="282" t="s">
        <v>679</v>
      </c>
      <c r="E63" s="282"/>
      <c r="F63" s="282"/>
      <c r="G63" s="282"/>
      <c r="H63" s="282"/>
      <c r="I63" s="282"/>
      <c r="J63" s="282"/>
      <c r="K63" s="280"/>
    </row>
    <row r="64" ht="12.75" customHeight="1">
      <c r="B64" s="278"/>
      <c r="C64" s="284"/>
      <c r="D64" s="284"/>
      <c r="E64" s="288"/>
      <c r="F64" s="284"/>
      <c r="G64" s="284"/>
      <c r="H64" s="284"/>
      <c r="I64" s="284"/>
      <c r="J64" s="284"/>
      <c r="K64" s="280"/>
    </row>
    <row r="65" ht="15" customHeight="1">
      <c r="B65" s="278"/>
      <c r="C65" s="284"/>
      <c r="D65" s="282" t="s">
        <v>680</v>
      </c>
      <c r="E65" s="282"/>
      <c r="F65" s="282"/>
      <c r="G65" s="282"/>
      <c r="H65" s="282"/>
      <c r="I65" s="282"/>
      <c r="J65" s="282"/>
      <c r="K65" s="280"/>
    </row>
    <row r="66" ht="15" customHeight="1">
      <c r="B66" s="278"/>
      <c r="C66" s="284"/>
      <c r="D66" s="287" t="s">
        <v>681</v>
      </c>
      <c r="E66" s="287"/>
      <c r="F66" s="287"/>
      <c r="G66" s="287"/>
      <c r="H66" s="287"/>
      <c r="I66" s="287"/>
      <c r="J66" s="287"/>
      <c r="K66" s="280"/>
    </row>
    <row r="67" ht="15" customHeight="1">
      <c r="B67" s="278"/>
      <c r="C67" s="284"/>
      <c r="D67" s="282" t="s">
        <v>682</v>
      </c>
      <c r="E67" s="282"/>
      <c r="F67" s="282"/>
      <c r="G67" s="282"/>
      <c r="H67" s="282"/>
      <c r="I67" s="282"/>
      <c r="J67" s="282"/>
      <c r="K67" s="280"/>
    </row>
    <row r="68" ht="15" customHeight="1">
      <c r="B68" s="278"/>
      <c r="C68" s="284"/>
      <c r="D68" s="282" t="s">
        <v>683</v>
      </c>
      <c r="E68" s="282"/>
      <c r="F68" s="282"/>
      <c r="G68" s="282"/>
      <c r="H68" s="282"/>
      <c r="I68" s="282"/>
      <c r="J68" s="282"/>
      <c r="K68" s="280"/>
    </row>
    <row r="69" ht="15" customHeight="1">
      <c r="B69" s="278"/>
      <c r="C69" s="284"/>
      <c r="D69" s="282" t="s">
        <v>684</v>
      </c>
      <c r="E69" s="282"/>
      <c r="F69" s="282"/>
      <c r="G69" s="282"/>
      <c r="H69" s="282"/>
      <c r="I69" s="282"/>
      <c r="J69" s="282"/>
      <c r="K69" s="280"/>
    </row>
    <row r="70" ht="15" customHeight="1">
      <c r="B70" s="278"/>
      <c r="C70" s="284"/>
      <c r="D70" s="282" t="s">
        <v>685</v>
      </c>
      <c r="E70" s="282"/>
      <c r="F70" s="282"/>
      <c r="G70" s="282"/>
      <c r="H70" s="282"/>
      <c r="I70" s="282"/>
      <c r="J70" s="282"/>
      <c r="K70" s="280"/>
    </row>
    <row r="71" ht="12.75" customHeight="1">
      <c r="B71" s="289"/>
      <c r="C71" s="290"/>
      <c r="D71" s="290"/>
      <c r="E71" s="290"/>
      <c r="F71" s="290"/>
      <c r="G71" s="290"/>
      <c r="H71" s="290"/>
      <c r="I71" s="290"/>
      <c r="J71" s="290"/>
      <c r="K71" s="291"/>
    </row>
    <row r="72" ht="18.75" customHeight="1">
      <c r="B72" s="292"/>
      <c r="C72" s="292"/>
      <c r="D72" s="292"/>
      <c r="E72" s="292"/>
      <c r="F72" s="292"/>
      <c r="G72" s="292"/>
      <c r="H72" s="292"/>
      <c r="I72" s="292"/>
      <c r="J72" s="292"/>
      <c r="K72" s="293"/>
    </row>
    <row r="73" ht="18.75" customHeight="1">
      <c r="B73" s="293"/>
      <c r="C73" s="293"/>
      <c r="D73" s="293"/>
      <c r="E73" s="293"/>
      <c r="F73" s="293"/>
      <c r="G73" s="293"/>
      <c r="H73" s="293"/>
      <c r="I73" s="293"/>
      <c r="J73" s="293"/>
      <c r="K73" s="293"/>
    </row>
    <row r="74" ht="7.5" customHeight="1">
      <c r="B74" s="294"/>
      <c r="C74" s="295"/>
      <c r="D74" s="295"/>
      <c r="E74" s="295"/>
      <c r="F74" s="295"/>
      <c r="G74" s="295"/>
      <c r="H74" s="295"/>
      <c r="I74" s="295"/>
      <c r="J74" s="295"/>
      <c r="K74" s="296"/>
    </row>
    <row r="75" ht="45" customHeight="1">
      <c r="B75" s="297"/>
      <c r="C75" s="298" t="s">
        <v>686</v>
      </c>
      <c r="D75" s="298"/>
      <c r="E75" s="298"/>
      <c r="F75" s="298"/>
      <c r="G75" s="298"/>
      <c r="H75" s="298"/>
      <c r="I75" s="298"/>
      <c r="J75" s="298"/>
      <c r="K75" s="299"/>
    </row>
    <row r="76" ht="17.25" customHeight="1">
      <c r="B76" s="297"/>
      <c r="C76" s="300" t="s">
        <v>687</v>
      </c>
      <c r="D76" s="300"/>
      <c r="E76" s="300"/>
      <c r="F76" s="300" t="s">
        <v>688</v>
      </c>
      <c r="G76" s="301"/>
      <c r="H76" s="300" t="s">
        <v>57</v>
      </c>
      <c r="I76" s="300" t="s">
        <v>60</v>
      </c>
      <c r="J76" s="300" t="s">
        <v>689</v>
      </c>
      <c r="K76" s="299"/>
    </row>
    <row r="77" ht="17.25" customHeight="1">
      <c r="B77" s="297"/>
      <c r="C77" s="302" t="s">
        <v>690</v>
      </c>
      <c r="D77" s="302"/>
      <c r="E77" s="302"/>
      <c r="F77" s="303" t="s">
        <v>691</v>
      </c>
      <c r="G77" s="304"/>
      <c r="H77" s="302"/>
      <c r="I77" s="302"/>
      <c r="J77" s="302" t="s">
        <v>692</v>
      </c>
      <c r="K77" s="299"/>
    </row>
    <row r="78" ht="5.25" customHeight="1">
      <c r="B78" s="297"/>
      <c r="C78" s="305"/>
      <c r="D78" s="305"/>
      <c r="E78" s="305"/>
      <c r="F78" s="305"/>
      <c r="G78" s="306"/>
      <c r="H78" s="305"/>
      <c r="I78" s="305"/>
      <c r="J78" s="305"/>
      <c r="K78" s="299"/>
    </row>
    <row r="79" ht="15" customHeight="1">
      <c r="B79" s="297"/>
      <c r="C79" s="285" t="s">
        <v>56</v>
      </c>
      <c r="D79" s="305"/>
      <c r="E79" s="305"/>
      <c r="F79" s="307" t="s">
        <v>693</v>
      </c>
      <c r="G79" s="306"/>
      <c r="H79" s="285" t="s">
        <v>694</v>
      </c>
      <c r="I79" s="285" t="s">
        <v>695</v>
      </c>
      <c r="J79" s="285">
        <v>20</v>
      </c>
      <c r="K79" s="299"/>
    </row>
    <row r="80" ht="15" customHeight="1">
      <c r="B80" s="297"/>
      <c r="C80" s="285" t="s">
        <v>696</v>
      </c>
      <c r="D80" s="285"/>
      <c r="E80" s="285"/>
      <c r="F80" s="307" t="s">
        <v>693</v>
      </c>
      <c r="G80" s="306"/>
      <c r="H80" s="285" t="s">
        <v>697</v>
      </c>
      <c r="I80" s="285" t="s">
        <v>695</v>
      </c>
      <c r="J80" s="285">
        <v>120</v>
      </c>
      <c r="K80" s="299"/>
    </row>
    <row r="81" ht="15" customHeight="1">
      <c r="B81" s="308"/>
      <c r="C81" s="285" t="s">
        <v>698</v>
      </c>
      <c r="D81" s="285"/>
      <c r="E81" s="285"/>
      <c r="F81" s="307" t="s">
        <v>699</v>
      </c>
      <c r="G81" s="306"/>
      <c r="H81" s="285" t="s">
        <v>700</v>
      </c>
      <c r="I81" s="285" t="s">
        <v>695</v>
      </c>
      <c r="J81" s="285">
        <v>50</v>
      </c>
      <c r="K81" s="299"/>
    </row>
    <row r="82" ht="15" customHeight="1">
      <c r="B82" s="308"/>
      <c r="C82" s="285" t="s">
        <v>701</v>
      </c>
      <c r="D82" s="285"/>
      <c r="E82" s="285"/>
      <c r="F82" s="307" t="s">
        <v>693</v>
      </c>
      <c r="G82" s="306"/>
      <c r="H82" s="285" t="s">
        <v>702</v>
      </c>
      <c r="I82" s="285" t="s">
        <v>703</v>
      </c>
      <c r="J82" s="285"/>
      <c r="K82" s="299"/>
    </row>
    <row r="83" ht="15" customHeight="1">
      <c r="B83" s="308"/>
      <c r="C83" s="309" t="s">
        <v>704</v>
      </c>
      <c r="D83" s="309"/>
      <c r="E83" s="309"/>
      <c r="F83" s="310" t="s">
        <v>699</v>
      </c>
      <c r="G83" s="309"/>
      <c r="H83" s="309" t="s">
        <v>705</v>
      </c>
      <c r="I83" s="309" t="s">
        <v>695</v>
      </c>
      <c r="J83" s="309">
        <v>15</v>
      </c>
      <c r="K83" s="299"/>
    </row>
    <row r="84" ht="15" customHeight="1">
      <c r="B84" s="308"/>
      <c r="C84" s="309" t="s">
        <v>706</v>
      </c>
      <c r="D84" s="309"/>
      <c r="E84" s="309"/>
      <c r="F84" s="310" t="s">
        <v>699</v>
      </c>
      <c r="G84" s="309"/>
      <c r="H84" s="309" t="s">
        <v>707</v>
      </c>
      <c r="I84" s="309" t="s">
        <v>695</v>
      </c>
      <c r="J84" s="309">
        <v>15</v>
      </c>
      <c r="K84" s="299"/>
    </row>
    <row r="85" ht="15" customHeight="1">
      <c r="B85" s="308"/>
      <c r="C85" s="309" t="s">
        <v>708</v>
      </c>
      <c r="D85" s="309"/>
      <c r="E85" s="309"/>
      <c r="F85" s="310" t="s">
        <v>699</v>
      </c>
      <c r="G85" s="309"/>
      <c r="H85" s="309" t="s">
        <v>709</v>
      </c>
      <c r="I85" s="309" t="s">
        <v>695</v>
      </c>
      <c r="J85" s="309">
        <v>20</v>
      </c>
      <c r="K85" s="299"/>
    </row>
    <row r="86" ht="15" customHeight="1">
      <c r="B86" s="308"/>
      <c r="C86" s="309" t="s">
        <v>710</v>
      </c>
      <c r="D86" s="309"/>
      <c r="E86" s="309"/>
      <c r="F86" s="310" t="s">
        <v>699</v>
      </c>
      <c r="G86" s="309"/>
      <c r="H86" s="309" t="s">
        <v>711</v>
      </c>
      <c r="I86" s="309" t="s">
        <v>695</v>
      </c>
      <c r="J86" s="309">
        <v>20</v>
      </c>
      <c r="K86" s="299"/>
    </row>
    <row r="87" ht="15" customHeight="1">
      <c r="B87" s="308"/>
      <c r="C87" s="285" t="s">
        <v>712</v>
      </c>
      <c r="D87" s="285"/>
      <c r="E87" s="285"/>
      <c r="F87" s="307" t="s">
        <v>699</v>
      </c>
      <c r="G87" s="306"/>
      <c r="H87" s="285" t="s">
        <v>713</v>
      </c>
      <c r="I87" s="285" t="s">
        <v>695</v>
      </c>
      <c r="J87" s="285">
        <v>50</v>
      </c>
      <c r="K87" s="299"/>
    </row>
    <row r="88" ht="15" customHeight="1">
      <c r="B88" s="308"/>
      <c r="C88" s="285" t="s">
        <v>714</v>
      </c>
      <c r="D88" s="285"/>
      <c r="E88" s="285"/>
      <c r="F88" s="307" t="s">
        <v>699</v>
      </c>
      <c r="G88" s="306"/>
      <c r="H88" s="285" t="s">
        <v>715</v>
      </c>
      <c r="I88" s="285" t="s">
        <v>695</v>
      </c>
      <c r="J88" s="285">
        <v>20</v>
      </c>
      <c r="K88" s="299"/>
    </row>
    <row r="89" ht="15" customHeight="1">
      <c r="B89" s="308"/>
      <c r="C89" s="285" t="s">
        <v>716</v>
      </c>
      <c r="D89" s="285"/>
      <c r="E89" s="285"/>
      <c r="F89" s="307" t="s">
        <v>699</v>
      </c>
      <c r="G89" s="306"/>
      <c r="H89" s="285" t="s">
        <v>717</v>
      </c>
      <c r="I89" s="285" t="s">
        <v>695</v>
      </c>
      <c r="J89" s="285">
        <v>20</v>
      </c>
      <c r="K89" s="299"/>
    </row>
    <row r="90" ht="15" customHeight="1">
      <c r="B90" s="308"/>
      <c r="C90" s="285" t="s">
        <v>718</v>
      </c>
      <c r="D90" s="285"/>
      <c r="E90" s="285"/>
      <c r="F90" s="307" t="s">
        <v>699</v>
      </c>
      <c r="G90" s="306"/>
      <c r="H90" s="285" t="s">
        <v>719</v>
      </c>
      <c r="I90" s="285" t="s">
        <v>695</v>
      </c>
      <c r="J90" s="285">
        <v>50</v>
      </c>
      <c r="K90" s="299"/>
    </row>
    <row r="91" ht="15" customHeight="1">
      <c r="B91" s="308"/>
      <c r="C91" s="285" t="s">
        <v>720</v>
      </c>
      <c r="D91" s="285"/>
      <c r="E91" s="285"/>
      <c r="F91" s="307" t="s">
        <v>699</v>
      </c>
      <c r="G91" s="306"/>
      <c r="H91" s="285" t="s">
        <v>720</v>
      </c>
      <c r="I91" s="285" t="s">
        <v>695</v>
      </c>
      <c r="J91" s="285">
        <v>50</v>
      </c>
      <c r="K91" s="299"/>
    </row>
    <row r="92" ht="15" customHeight="1">
      <c r="B92" s="308"/>
      <c r="C92" s="285" t="s">
        <v>721</v>
      </c>
      <c r="D92" s="285"/>
      <c r="E92" s="285"/>
      <c r="F92" s="307" t="s">
        <v>699</v>
      </c>
      <c r="G92" s="306"/>
      <c r="H92" s="285" t="s">
        <v>722</v>
      </c>
      <c r="I92" s="285" t="s">
        <v>695</v>
      </c>
      <c r="J92" s="285">
        <v>255</v>
      </c>
      <c r="K92" s="299"/>
    </row>
    <row r="93" ht="15" customHeight="1">
      <c r="B93" s="308"/>
      <c r="C93" s="285" t="s">
        <v>723</v>
      </c>
      <c r="D93" s="285"/>
      <c r="E93" s="285"/>
      <c r="F93" s="307" t="s">
        <v>693</v>
      </c>
      <c r="G93" s="306"/>
      <c r="H93" s="285" t="s">
        <v>724</v>
      </c>
      <c r="I93" s="285" t="s">
        <v>725</v>
      </c>
      <c r="J93" s="285"/>
      <c r="K93" s="299"/>
    </row>
    <row r="94" ht="15" customHeight="1">
      <c r="B94" s="308"/>
      <c r="C94" s="285" t="s">
        <v>726</v>
      </c>
      <c r="D94" s="285"/>
      <c r="E94" s="285"/>
      <c r="F94" s="307" t="s">
        <v>693</v>
      </c>
      <c r="G94" s="306"/>
      <c r="H94" s="285" t="s">
        <v>727</v>
      </c>
      <c r="I94" s="285" t="s">
        <v>728</v>
      </c>
      <c r="J94" s="285"/>
      <c r="K94" s="299"/>
    </row>
    <row r="95" ht="15" customHeight="1">
      <c r="B95" s="308"/>
      <c r="C95" s="285" t="s">
        <v>729</v>
      </c>
      <c r="D95" s="285"/>
      <c r="E95" s="285"/>
      <c r="F95" s="307" t="s">
        <v>693</v>
      </c>
      <c r="G95" s="306"/>
      <c r="H95" s="285" t="s">
        <v>729</v>
      </c>
      <c r="I95" s="285" t="s">
        <v>728</v>
      </c>
      <c r="J95" s="285"/>
      <c r="K95" s="299"/>
    </row>
    <row r="96" ht="15" customHeight="1">
      <c r="B96" s="308"/>
      <c r="C96" s="285" t="s">
        <v>41</v>
      </c>
      <c r="D96" s="285"/>
      <c r="E96" s="285"/>
      <c r="F96" s="307" t="s">
        <v>693</v>
      </c>
      <c r="G96" s="306"/>
      <c r="H96" s="285" t="s">
        <v>730</v>
      </c>
      <c r="I96" s="285" t="s">
        <v>728</v>
      </c>
      <c r="J96" s="285"/>
      <c r="K96" s="299"/>
    </row>
    <row r="97" ht="15" customHeight="1">
      <c r="B97" s="308"/>
      <c r="C97" s="285" t="s">
        <v>51</v>
      </c>
      <c r="D97" s="285"/>
      <c r="E97" s="285"/>
      <c r="F97" s="307" t="s">
        <v>693</v>
      </c>
      <c r="G97" s="306"/>
      <c r="H97" s="285" t="s">
        <v>731</v>
      </c>
      <c r="I97" s="285" t="s">
        <v>728</v>
      </c>
      <c r="J97" s="285"/>
      <c r="K97" s="299"/>
    </row>
    <row r="98" ht="15" customHeight="1">
      <c r="B98" s="311"/>
      <c r="C98" s="312"/>
      <c r="D98" s="312"/>
      <c r="E98" s="312"/>
      <c r="F98" s="312"/>
      <c r="G98" s="312"/>
      <c r="H98" s="312"/>
      <c r="I98" s="312"/>
      <c r="J98" s="312"/>
      <c r="K98" s="313"/>
    </row>
    <row r="99" ht="18.75" customHeight="1">
      <c r="B99" s="314"/>
      <c r="C99" s="315"/>
      <c r="D99" s="315"/>
      <c r="E99" s="315"/>
      <c r="F99" s="315"/>
      <c r="G99" s="315"/>
      <c r="H99" s="315"/>
      <c r="I99" s="315"/>
      <c r="J99" s="315"/>
      <c r="K99" s="314"/>
    </row>
    <row r="100" ht="18.75" customHeight="1">
      <c r="B100" s="293"/>
      <c r="C100" s="293"/>
      <c r="D100" s="293"/>
      <c r="E100" s="293"/>
      <c r="F100" s="293"/>
      <c r="G100" s="293"/>
      <c r="H100" s="293"/>
      <c r="I100" s="293"/>
      <c r="J100" s="293"/>
      <c r="K100" s="293"/>
    </row>
    <row r="101" ht="7.5" customHeight="1">
      <c r="B101" s="294"/>
      <c r="C101" s="295"/>
      <c r="D101" s="295"/>
      <c r="E101" s="295"/>
      <c r="F101" s="295"/>
      <c r="G101" s="295"/>
      <c r="H101" s="295"/>
      <c r="I101" s="295"/>
      <c r="J101" s="295"/>
      <c r="K101" s="296"/>
    </row>
    <row r="102" ht="45" customHeight="1">
      <c r="B102" s="297"/>
      <c r="C102" s="298" t="s">
        <v>732</v>
      </c>
      <c r="D102" s="298"/>
      <c r="E102" s="298"/>
      <c r="F102" s="298"/>
      <c r="G102" s="298"/>
      <c r="H102" s="298"/>
      <c r="I102" s="298"/>
      <c r="J102" s="298"/>
      <c r="K102" s="299"/>
    </row>
    <row r="103" ht="17.25" customHeight="1">
      <c r="B103" s="297"/>
      <c r="C103" s="300" t="s">
        <v>687</v>
      </c>
      <c r="D103" s="300"/>
      <c r="E103" s="300"/>
      <c r="F103" s="300" t="s">
        <v>688</v>
      </c>
      <c r="G103" s="301"/>
      <c r="H103" s="300" t="s">
        <v>57</v>
      </c>
      <c r="I103" s="300" t="s">
        <v>60</v>
      </c>
      <c r="J103" s="300" t="s">
        <v>689</v>
      </c>
      <c r="K103" s="299"/>
    </row>
    <row r="104" ht="17.25" customHeight="1">
      <c r="B104" s="297"/>
      <c r="C104" s="302" t="s">
        <v>690</v>
      </c>
      <c r="D104" s="302"/>
      <c r="E104" s="302"/>
      <c r="F104" s="303" t="s">
        <v>691</v>
      </c>
      <c r="G104" s="304"/>
      <c r="H104" s="302"/>
      <c r="I104" s="302"/>
      <c r="J104" s="302" t="s">
        <v>692</v>
      </c>
      <c r="K104" s="299"/>
    </row>
    <row r="105" ht="5.25" customHeight="1">
      <c r="B105" s="297"/>
      <c r="C105" s="300"/>
      <c r="D105" s="300"/>
      <c r="E105" s="300"/>
      <c r="F105" s="300"/>
      <c r="G105" s="316"/>
      <c r="H105" s="300"/>
      <c r="I105" s="300"/>
      <c r="J105" s="300"/>
      <c r="K105" s="299"/>
    </row>
    <row r="106" ht="15" customHeight="1">
      <c r="B106" s="297"/>
      <c r="C106" s="285" t="s">
        <v>56</v>
      </c>
      <c r="D106" s="305"/>
      <c r="E106" s="305"/>
      <c r="F106" s="307" t="s">
        <v>693</v>
      </c>
      <c r="G106" s="316"/>
      <c r="H106" s="285" t="s">
        <v>733</v>
      </c>
      <c r="I106" s="285" t="s">
        <v>695</v>
      </c>
      <c r="J106" s="285">
        <v>20</v>
      </c>
      <c r="K106" s="299"/>
    </row>
    <row r="107" ht="15" customHeight="1">
      <c r="B107" s="297"/>
      <c r="C107" s="285" t="s">
        <v>696</v>
      </c>
      <c r="D107" s="285"/>
      <c r="E107" s="285"/>
      <c r="F107" s="307" t="s">
        <v>693</v>
      </c>
      <c r="G107" s="285"/>
      <c r="H107" s="285" t="s">
        <v>733</v>
      </c>
      <c r="I107" s="285" t="s">
        <v>695</v>
      </c>
      <c r="J107" s="285">
        <v>120</v>
      </c>
      <c r="K107" s="299"/>
    </row>
    <row r="108" ht="15" customHeight="1">
      <c r="B108" s="308"/>
      <c r="C108" s="285" t="s">
        <v>698</v>
      </c>
      <c r="D108" s="285"/>
      <c r="E108" s="285"/>
      <c r="F108" s="307" t="s">
        <v>699</v>
      </c>
      <c r="G108" s="285"/>
      <c r="H108" s="285" t="s">
        <v>733</v>
      </c>
      <c r="I108" s="285" t="s">
        <v>695</v>
      </c>
      <c r="J108" s="285">
        <v>50</v>
      </c>
      <c r="K108" s="299"/>
    </row>
    <row r="109" ht="15" customHeight="1">
      <c r="B109" s="308"/>
      <c r="C109" s="285" t="s">
        <v>701</v>
      </c>
      <c r="D109" s="285"/>
      <c r="E109" s="285"/>
      <c r="F109" s="307" t="s">
        <v>693</v>
      </c>
      <c r="G109" s="285"/>
      <c r="H109" s="285" t="s">
        <v>733</v>
      </c>
      <c r="I109" s="285" t="s">
        <v>703</v>
      </c>
      <c r="J109" s="285"/>
      <c r="K109" s="299"/>
    </row>
    <row r="110" ht="15" customHeight="1">
      <c r="B110" s="308"/>
      <c r="C110" s="285" t="s">
        <v>712</v>
      </c>
      <c r="D110" s="285"/>
      <c r="E110" s="285"/>
      <c r="F110" s="307" t="s">
        <v>699</v>
      </c>
      <c r="G110" s="285"/>
      <c r="H110" s="285" t="s">
        <v>733</v>
      </c>
      <c r="I110" s="285" t="s">
        <v>695</v>
      </c>
      <c r="J110" s="285">
        <v>50</v>
      </c>
      <c r="K110" s="299"/>
    </row>
    <row r="111" ht="15" customHeight="1">
      <c r="B111" s="308"/>
      <c r="C111" s="285" t="s">
        <v>720</v>
      </c>
      <c r="D111" s="285"/>
      <c r="E111" s="285"/>
      <c r="F111" s="307" t="s">
        <v>699</v>
      </c>
      <c r="G111" s="285"/>
      <c r="H111" s="285" t="s">
        <v>733</v>
      </c>
      <c r="I111" s="285" t="s">
        <v>695</v>
      </c>
      <c r="J111" s="285">
        <v>50</v>
      </c>
      <c r="K111" s="299"/>
    </row>
    <row r="112" ht="15" customHeight="1">
      <c r="B112" s="308"/>
      <c r="C112" s="285" t="s">
        <v>718</v>
      </c>
      <c r="D112" s="285"/>
      <c r="E112" s="285"/>
      <c r="F112" s="307" t="s">
        <v>699</v>
      </c>
      <c r="G112" s="285"/>
      <c r="H112" s="285" t="s">
        <v>733</v>
      </c>
      <c r="I112" s="285" t="s">
        <v>695</v>
      </c>
      <c r="J112" s="285">
        <v>50</v>
      </c>
      <c r="K112" s="299"/>
    </row>
    <row r="113" ht="15" customHeight="1">
      <c r="B113" s="308"/>
      <c r="C113" s="285" t="s">
        <v>56</v>
      </c>
      <c r="D113" s="285"/>
      <c r="E113" s="285"/>
      <c r="F113" s="307" t="s">
        <v>693</v>
      </c>
      <c r="G113" s="285"/>
      <c r="H113" s="285" t="s">
        <v>734</v>
      </c>
      <c r="I113" s="285" t="s">
        <v>695</v>
      </c>
      <c r="J113" s="285">
        <v>20</v>
      </c>
      <c r="K113" s="299"/>
    </row>
    <row r="114" ht="15" customHeight="1">
      <c r="B114" s="308"/>
      <c r="C114" s="285" t="s">
        <v>735</v>
      </c>
      <c r="D114" s="285"/>
      <c r="E114" s="285"/>
      <c r="F114" s="307" t="s">
        <v>693</v>
      </c>
      <c r="G114" s="285"/>
      <c r="H114" s="285" t="s">
        <v>736</v>
      </c>
      <c r="I114" s="285" t="s">
        <v>695</v>
      </c>
      <c r="J114" s="285">
        <v>120</v>
      </c>
      <c r="K114" s="299"/>
    </row>
    <row r="115" ht="15" customHeight="1">
      <c r="B115" s="308"/>
      <c r="C115" s="285" t="s">
        <v>41</v>
      </c>
      <c r="D115" s="285"/>
      <c r="E115" s="285"/>
      <c r="F115" s="307" t="s">
        <v>693</v>
      </c>
      <c r="G115" s="285"/>
      <c r="H115" s="285" t="s">
        <v>737</v>
      </c>
      <c r="I115" s="285" t="s">
        <v>728</v>
      </c>
      <c r="J115" s="285"/>
      <c r="K115" s="299"/>
    </row>
    <row r="116" ht="15" customHeight="1">
      <c r="B116" s="308"/>
      <c r="C116" s="285" t="s">
        <v>51</v>
      </c>
      <c r="D116" s="285"/>
      <c r="E116" s="285"/>
      <c r="F116" s="307" t="s">
        <v>693</v>
      </c>
      <c r="G116" s="285"/>
      <c r="H116" s="285" t="s">
        <v>738</v>
      </c>
      <c r="I116" s="285" t="s">
        <v>728</v>
      </c>
      <c r="J116" s="285"/>
      <c r="K116" s="299"/>
    </row>
    <row r="117" ht="15" customHeight="1">
      <c r="B117" s="308"/>
      <c r="C117" s="285" t="s">
        <v>60</v>
      </c>
      <c r="D117" s="285"/>
      <c r="E117" s="285"/>
      <c r="F117" s="307" t="s">
        <v>693</v>
      </c>
      <c r="G117" s="285"/>
      <c r="H117" s="285" t="s">
        <v>739</v>
      </c>
      <c r="I117" s="285" t="s">
        <v>740</v>
      </c>
      <c r="J117" s="285"/>
      <c r="K117" s="299"/>
    </row>
    <row r="118" ht="15" customHeight="1">
      <c r="B118" s="311"/>
      <c r="C118" s="317"/>
      <c r="D118" s="317"/>
      <c r="E118" s="317"/>
      <c r="F118" s="317"/>
      <c r="G118" s="317"/>
      <c r="H118" s="317"/>
      <c r="I118" s="317"/>
      <c r="J118" s="317"/>
      <c r="K118" s="313"/>
    </row>
    <row r="119" ht="18.75" customHeight="1">
      <c r="B119" s="318"/>
      <c r="C119" s="282"/>
      <c r="D119" s="282"/>
      <c r="E119" s="282"/>
      <c r="F119" s="319"/>
      <c r="G119" s="282"/>
      <c r="H119" s="282"/>
      <c r="I119" s="282"/>
      <c r="J119" s="282"/>
      <c r="K119" s="318"/>
    </row>
    <row r="120" ht="18.75" customHeight="1">
      <c r="B120" s="293"/>
      <c r="C120" s="293"/>
      <c r="D120" s="293"/>
      <c r="E120" s="293"/>
      <c r="F120" s="293"/>
      <c r="G120" s="293"/>
      <c r="H120" s="293"/>
      <c r="I120" s="293"/>
      <c r="J120" s="293"/>
      <c r="K120" s="293"/>
    </row>
    <row r="121" ht="7.5" customHeight="1">
      <c r="B121" s="320"/>
      <c r="C121" s="321"/>
      <c r="D121" s="321"/>
      <c r="E121" s="321"/>
      <c r="F121" s="321"/>
      <c r="G121" s="321"/>
      <c r="H121" s="321"/>
      <c r="I121" s="321"/>
      <c r="J121" s="321"/>
      <c r="K121" s="322"/>
    </row>
    <row r="122" ht="45" customHeight="1">
      <c r="B122" s="323"/>
      <c r="C122" s="276" t="s">
        <v>741</v>
      </c>
      <c r="D122" s="276"/>
      <c r="E122" s="276"/>
      <c r="F122" s="276"/>
      <c r="G122" s="276"/>
      <c r="H122" s="276"/>
      <c r="I122" s="276"/>
      <c r="J122" s="276"/>
      <c r="K122" s="324"/>
    </row>
    <row r="123" ht="17.25" customHeight="1">
      <c r="B123" s="325"/>
      <c r="C123" s="300" t="s">
        <v>687</v>
      </c>
      <c r="D123" s="300"/>
      <c r="E123" s="300"/>
      <c r="F123" s="300" t="s">
        <v>688</v>
      </c>
      <c r="G123" s="301"/>
      <c r="H123" s="300" t="s">
        <v>57</v>
      </c>
      <c r="I123" s="300" t="s">
        <v>60</v>
      </c>
      <c r="J123" s="300" t="s">
        <v>689</v>
      </c>
      <c r="K123" s="326"/>
    </row>
    <row r="124" ht="17.25" customHeight="1">
      <c r="B124" s="325"/>
      <c r="C124" s="302" t="s">
        <v>690</v>
      </c>
      <c r="D124" s="302"/>
      <c r="E124" s="302"/>
      <c r="F124" s="303" t="s">
        <v>691</v>
      </c>
      <c r="G124" s="304"/>
      <c r="H124" s="302"/>
      <c r="I124" s="302"/>
      <c r="J124" s="302" t="s">
        <v>692</v>
      </c>
      <c r="K124" s="326"/>
    </row>
    <row r="125" ht="5.25" customHeight="1">
      <c r="B125" s="327"/>
      <c r="C125" s="305"/>
      <c r="D125" s="305"/>
      <c r="E125" s="305"/>
      <c r="F125" s="305"/>
      <c r="G125" s="285"/>
      <c r="H125" s="305"/>
      <c r="I125" s="305"/>
      <c r="J125" s="305"/>
      <c r="K125" s="328"/>
    </row>
    <row r="126" ht="15" customHeight="1">
      <c r="B126" s="327"/>
      <c r="C126" s="285" t="s">
        <v>696</v>
      </c>
      <c r="D126" s="305"/>
      <c r="E126" s="305"/>
      <c r="F126" s="307" t="s">
        <v>693</v>
      </c>
      <c r="G126" s="285"/>
      <c r="H126" s="285" t="s">
        <v>733</v>
      </c>
      <c r="I126" s="285" t="s">
        <v>695</v>
      </c>
      <c r="J126" s="285">
        <v>120</v>
      </c>
      <c r="K126" s="329"/>
    </row>
    <row r="127" ht="15" customHeight="1">
      <c r="B127" s="327"/>
      <c r="C127" s="285" t="s">
        <v>742</v>
      </c>
      <c r="D127" s="285"/>
      <c r="E127" s="285"/>
      <c r="F127" s="307" t="s">
        <v>693</v>
      </c>
      <c r="G127" s="285"/>
      <c r="H127" s="285" t="s">
        <v>743</v>
      </c>
      <c r="I127" s="285" t="s">
        <v>695</v>
      </c>
      <c r="J127" s="285" t="s">
        <v>744</v>
      </c>
      <c r="K127" s="329"/>
    </row>
    <row r="128" ht="15" customHeight="1">
      <c r="B128" s="327"/>
      <c r="C128" s="285" t="s">
        <v>641</v>
      </c>
      <c r="D128" s="285"/>
      <c r="E128" s="285"/>
      <c r="F128" s="307" t="s">
        <v>693</v>
      </c>
      <c r="G128" s="285"/>
      <c r="H128" s="285" t="s">
        <v>745</v>
      </c>
      <c r="I128" s="285" t="s">
        <v>695</v>
      </c>
      <c r="J128" s="285" t="s">
        <v>744</v>
      </c>
      <c r="K128" s="329"/>
    </row>
    <row r="129" ht="15" customHeight="1">
      <c r="B129" s="327"/>
      <c r="C129" s="285" t="s">
        <v>704</v>
      </c>
      <c r="D129" s="285"/>
      <c r="E129" s="285"/>
      <c r="F129" s="307" t="s">
        <v>699</v>
      </c>
      <c r="G129" s="285"/>
      <c r="H129" s="285" t="s">
        <v>705</v>
      </c>
      <c r="I129" s="285" t="s">
        <v>695</v>
      </c>
      <c r="J129" s="285">
        <v>15</v>
      </c>
      <c r="K129" s="329"/>
    </row>
    <row r="130" ht="15" customHeight="1">
      <c r="B130" s="327"/>
      <c r="C130" s="309" t="s">
        <v>706</v>
      </c>
      <c r="D130" s="309"/>
      <c r="E130" s="309"/>
      <c r="F130" s="310" t="s">
        <v>699</v>
      </c>
      <c r="G130" s="309"/>
      <c r="H130" s="309" t="s">
        <v>707</v>
      </c>
      <c r="I130" s="309" t="s">
        <v>695</v>
      </c>
      <c r="J130" s="309">
        <v>15</v>
      </c>
      <c r="K130" s="329"/>
    </row>
    <row r="131" ht="15" customHeight="1">
      <c r="B131" s="327"/>
      <c r="C131" s="309" t="s">
        <v>708</v>
      </c>
      <c r="D131" s="309"/>
      <c r="E131" s="309"/>
      <c r="F131" s="310" t="s">
        <v>699</v>
      </c>
      <c r="G131" s="309"/>
      <c r="H131" s="309" t="s">
        <v>709</v>
      </c>
      <c r="I131" s="309" t="s">
        <v>695</v>
      </c>
      <c r="J131" s="309">
        <v>20</v>
      </c>
      <c r="K131" s="329"/>
    </row>
    <row r="132" ht="15" customHeight="1">
      <c r="B132" s="327"/>
      <c r="C132" s="309" t="s">
        <v>710</v>
      </c>
      <c r="D132" s="309"/>
      <c r="E132" s="309"/>
      <c r="F132" s="310" t="s">
        <v>699</v>
      </c>
      <c r="G132" s="309"/>
      <c r="H132" s="309" t="s">
        <v>711</v>
      </c>
      <c r="I132" s="309" t="s">
        <v>695</v>
      </c>
      <c r="J132" s="309">
        <v>20</v>
      </c>
      <c r="K132" s="329"/>
    </row>
    <row r="133" ht="15" customHeight="1">
      <c r="B133" s="327"/>
      <c r="C133" s="285" t="s">
        <v>698</v>
      </c>
      <c r="D133" s="285"/>
      <c r="E133" s="285"/>
      <c r="F133" s="307" t="s">
        <v>699</v>
      </c>
      <c r="G133" s="285"/>
      <c r="H133" s="285" t="s">
        <v>733</v>
      </c>
      <c r="I133" s="285" t="s">
        <v>695</v>
      </c>
      <c r="J133" s="285">
        <v>50</v>
      </c>
      <c r="K133" s="329"/>
    </row>
    <row r="134" ht="15" customHeight="1">
      <c r="B134" s="327"/>
      <c r="C134" s="285" t="s">
        <v>712</v>
      </c>
      <c r="D134" s="285"/>
      <c r="E134" s="285"/>
      <c r="F134" s="307" t="s">
        <v>699</v>
      </c>
      <c r="G134" s="285"/>
      <c r="H134" s="285" t="s">
        <v>733</v>
      </c>
      <c r="I134" s="285" t="s">
        <v>695</v>
      </c>
      <c r="J134" s="285">
        <v>50</v>
      </c>
      <c r="K134" s="329"/>
    </row>
    <row r="135" ht="15" customHeight="1">
      <c r="B135" s="327"/>
      <c r="C135" s="285" t="s">
        <v>718</v>
      </c>
      <c r="D135" s="285"/>
      <c r="E135" s="285"/>
      <c r="F135" s="307" t="s">
        <v>699</v>
      </c>
      <c r="G135" s="285"/>
      <c r="H135" s="285" t="s">
        <v>733</v>
      </c>
      <c r="I135" s="285" t="s">
        <v>695</v>
      </c>
      <c r="J135" s="285">
        <v>50</v>
      </c>
      <c r="K135" s="329"/>
    </row>
    <row r="136" ht="15" customHeight="1">
      <c r="B136" s="327"/>
      <c r="C136" s="285" t="s">
        <v>720</v>
      </c>
      <c r="D136" s="285"/>
      <c r="E136" s="285"/>
      <c r="F136" s="307" t="s">
        <v>699</v>
      </c>
      <c r="G136" s="285"/>
      <c r="H136" s="285" t="s">
        <v>733</v>
      </c>
      <c r="I136" s="285" t="s">
        <v>695</v>
      </c>
      <c r="J136" s="285">
        <v>50</v>
      </c>
      <c r="K136" s="329"/>
    </row>
    <row r="137" ht="15" customHeight="1">
      <c r="B137" s="327"/>
      <c r="C137" s="285" t="s">
        <v>721</v>
      </c>
      <c r="D137" s="285"/>
      <c r="E137" s="285"/>
      <c r="F137" s="307" t="s">
        <v>699</v>
      </c>
      <c r="G137" s="285"/>
      <c r="H137" s="285" t="s">
        <v>746</v>
      </c>
      <c r="I137" s="285" t="s">
        <v>695</v>
      </c>
      <c r="J137" s="285">
        <v>255</v>
      </c>
      <c r="K137" s="329"/>
    </row>
    <row r="138" ht="15" customHeight="1">
      <c r="B138" s="327"/>
      <c r="C138" s="285" t="s">
        <v>723</v>
      </c>
      <c r="D138" s="285"/>
      <c r="E138" s="285"/>
      <c r="F138" s="307" t="s">
        <v>693</v>
      </c>
      <c r="G138" s="285"/>
      <c r="H138" s="285" t="s">
        <v>747</v>
      </c>
      <c r="I138" s="285" t="s">
        <v>725</v>
      </c>
      <c r="J138" s="285"/>
      <c r="K138" s="329"/>
    </row>
    <row r="139" ht="15" customHeight="1">
      <c r="B139" s="327"/>
      <c r="C139" s="285" t="s">
        <v>726</v>
      </c>
      <c r="D139" s="285"/>
      <c r="E139" s="285"/>
      <c r="F139" s="307" t="s">
        <v>693</v>
      </c>
      <c r="G139" s="285"/>
      <c r="H139" s="285" t="s">
        <v>748</v>
      </c>
      <c r="I139" s="285" t="s">
        <v>728</v>
      </c>
      <c r="J139" s="285"/>
      <c r="K139" s="329"/>
    </row>
    <row r="140" ht="15" customHeight="1">
      <c r="B140" s="327"/>
      <c r="C140" s="285" t="s">
        <v>729</v>
      </c>
      <c r="D140" s="285"/>
      <c r="E140" s="285"/>
      <c r="F140" s="307" t="s">
        <v>693</v>
      </c>
      <c r="G140" s="285"/>
      <c r="H140" s="285" t="s">
        <v>729</v>
      </c>
      <c r="I140" s="285" t="s">
        <v>728</v>
      </c>
      <c r="J140" s="285"/>
      <c r="K140" s="329"/>
    </row>
    <row r="141" ht="15" customHeight="1">
      <c r="B141" s="327"/>
      <c r="C141" s="285" t="s">
        <v>41</v>
      </c>
      <c r="D141" s="285"/>
      <c r="E141" s="285"/>
      <c r="F141" s="307" t="s">
        <v>693</v>
      </c>
      <c r="G141" s="285"/>
      <c r="H141" s="285" t="s">
        <v>749</v>
      </c>
      <c r="I141" s="285" t="s">
        <v>728</v>
      </c>
      <c r="J141" s="285"/>
      <c r="K141" s="329"/>
    </row>
    <row r="142" ht="15" customHeight="1">
      <c r="B142" s="327"/>
      <c r="C142" s="285" t="s">
        <v>750</v>
      </c>
      <c r="D142" s="285"/>
      <c r="E142" s="285"/>
      <c r="F142" s="307" t="s">
        <v>693</v>
      </c>
      <c r="G142" s="285"/>
      <c r="H142" s="285" t="s">
        <v>751</v>
      </c>
      <c r="I142" s="285" t="s">
        <v>728</v>
      </c>
      <c r="J142" s="285"/>
      <c r="K142" s="329"/>
    </row>
    <row r="143" ht="15" customHeight="1">
      <c r="B143" s="330"/>
      <c r="C143" s="331"/>
      <c r="D143" s="331"/>
      <c r="E143" s="331"/>
      <c r="F143" s="331"/>
      <c r="G143" s="331"/>
      <c r="H143" s="331"/>
      <c r="I143" s="331"/>
      <c r="J143" s="331"/>
      <c r="K143" s="332"/>
    </row>
    <row r="144" ht="18.75" customHeight="1">
      <c r="B144" s="282"/>
      <c r="C144" s="282"/>
      <c r="D144" s="282"/>
      <c r="E144" s="282"/>
      <c r="F144" s="319"/>
      <c r="G144" s="282"/>
      <c r="H144" s="282"/>
      <c r="I144" s="282"/>
      <c r="J144" s="282"/>
      <c r="K144" s="282"/>
    </row>
    <row r="145" ht="18.75" customHeight="1">
      <c r="B145" s="293"/>
      <c r="C145" s="293"/>
      <c r="D145" s="293"/>
      <c r="E145" s="293"/>
      <c r="F145" s="293"/>
      <c r="G145" s="293"/>
      <c r="H145" s="293"/>
      <c r="I145" s="293"/>
      <c r="J145" s="293"/>
      <c r="K145" s="293"/>
    </row>
    <row r="146" ht="7.5" customHeight="1">
      <c r="B146" s="294"/>
      <c r="C146" s="295"/>
      <c r="D146" s="295"/>
      <c r="E146" s="295"/>
      <c r="F146" s="295"/>
      <c r="G146" s="295"/>
      <c r="H146" s="295"/>
      <c r="I146" s="295"/>
      <c r="J146" s="295"/>
      <c r="K146" s="296"/>
    </row>
    <row r="147" ht="45" customHeight="1">
      <c r="B147" s="297"/>
      <c r="C147" s="298" t="s">
        <v>752</v>
      </c>
      <c r="D147" s="298"/>
      <c r="E147" s="298"/>
      <c r="F147" s="298"/>
      <c r="G147" s="298"/>
      <c r="H147" s="298"/>
      <c r="I147" s="298"/>
      <c r="J147" s="298"/>
      <c r="K147" s="299"/>
    </row>
    <row r="148" ht="17.25" customHeight="1">
      <c r="B148" s="297"/>
      <c r="C148" s="300" t="s">
        <v>687</v>
      </c>
      <c r="D148" s="300"/>
      <c r="E148" s="300"/>
      <c r="F148" s="300" t="s">
        <v>688</v>
      </c>
      <c r="G148" s="301"/>
      <c r="H148" s="300" t="s">
        <v>57</v>
      </c>
      <c r="I148" s="300" t="s">
        <v>60</v>
      </c>
      <c r="J148" s="300" t="s">
        <v>689</v>
      </c>
      <c r="K148" s="299"/>
    </row>
    <row r="149" ht="17.25" customHeight="1">
      <c r="B149" s="297"/>
      <c r="C149" s="302" t="s">
        <v>690</v>
      </c>
      <c r="D149" s="302"/>
      <c r="E149" s="302"/>
      <c r="F149" s="303" t="s">
        <v>691</v>
      </c>
      <c r="G149" s="304"/>
      <c r="H149" s="302"/>
      <c r="I149" s="302"/>
      <c r="J149" s="302" t="s">
        <v>692</v>
      </c>
      <c r="K149" s="299"/>
    </row>
    <row r="150" ht="5.25" customHeight="1">
      <c r="B150" s="308"/>
      <c r="C150" s="305"/>
      <c r="D150" s="305"/>
      <c r="E150" s="305"/>
      <c r="F150" s="305"/>
      <c r="G150" s="306"/>
      <c r="H150" s="305"/>
      <c r="I150" s="305"/>
      <c r="J150" s="305"/>
      <c r="K150" s="329"/>
    </row>
    <row r="151" ht="15" customHeight="1">
      <c r="B151" s="308"/>
      <c r="C151" s="333" t="s">
        <v>696</v>
      </c>
      <c r="D151" s="285"/>
      <c r="E151" s="285"/>
      <c r="F151" s="334" t="s">
        <v>693</v>
      </c>
      <c r="G151" s="285"/>
      <c r="H151" s="333" t="s">
        <v>733</v>
      </c>
      <c r="I151" s="333" t="s">
        <v>695</v>
      </c>
      <c r="J151" s="333">
        <v>120</v>
      </c>
      <c r="K151" s="329"/>
    </row>
    <row r="152" ht="15" customHeight="1">
      <c r="B152" s="308"/>
      <c r="C152" s="333" t="s">
        <v>742</v>
      </c>
      <c r="D152" s="285"/>
      <c r="E152" s="285"/>
      <c r="F152" s="334" t="s">
        <v>693</v>
      </c>
      <c r="G152" s="285"/>
      <c r="H152" s="333" t="s">
        <v>753</v>
      </c>
      <c r="I152" s="333" t="s">
        <v>695</v>
      </c>
      <c r="J152" s="333" t="s">
        <v>744</v>
      </c>
      <c r="K152" s="329"/>
    </row>
    <row r="153" ht="15" customHeight="1">
      <c r="B153" s="308"/>
      <c r="C153" s="333" t="s">
        <v>641</v>
      </c>
      <c r="D153" s="285"/>
      <c r="E153" s="285"/>
      <c r="F153" s="334" t="s">
        <v>693</v>
      </c>
      <c r="G153" s="285"/>
      <c r="H153" s="333" t="s">
        <v>754</v>
      </c>
      <c r="I153" s="333" t="s">
        <v>695</v>
      </c>
      <c r="J153" s="333" t="s">
        <v>744</v>
      </c>
      <c r="K153" s="329"/>
    </row>
    <row r="154" ht="15" customHeight="1">
      <c r="B154" s="308"/>
      <c r="C154" s="333" t="s">
        <v>698</v>
      </c>
      <c r="D154" s="285"/>
      <c r="E154" s="285"/>
      <c r="F154" s="334" t="s">
        <v>699</v>
      </c>
      <c r="G154" s="285"/>
      <c r="H154" s="333" t="s">
        <v>733</v>
      </c>
      <c r="I154" s="333" t="s">
        <v>695</v>
      </c>
      <c r="J154" s="333">
        <v>50</v>
      </c>
      <c r="K154" s="329"/>
    </row>
    <row r="155" ht="15" customHeight="1">
      <c r="B155" s="308"/>
      <c r="C155" s="333" t="s">
        <v>701</v>
      </c>
      <c r="D155" s="285"/>
      <c r="E155" s="285"/>
      <c r="F155" s="334" t="s">
        <v>693</v>
      </c>
      <c r="G155" s="285"/>
      <c r="H155" s="333" t="s">
        <v>733</v>
      </c>
      <c r="I155" s="333" t="s">
        <v>703</v>
      </c>
      <c r="J155" s="333"/>
      <c r="K155" s="329"/>
    </row>
    <row r="156" ht="15" customHeight="1">
      <c r="B156" s="308"/>
      <c r="C156" s="333" t="s">
        <v>712</v>
      </c>
      <c r="D156" s="285"/>
      <c r="E156" s="285"/>
      <c r="F156" s="334" t="s">
        <v>699</v>
      </c>
      <c r="G156" s="285"/>
      <c r="H156" s="333" t="s">
        <v>733</v>
      </c>
      <c r="I156" s="333" t="s">
        <v>695</v>
      </c>
      <c r="J156" s="333">
        <v>50</v>
      </c>
      <c r="K156" s="329"/>
    </row>
    <row r="157" ht="15" customHeight="1">
      <c r="B157" s="308"/>
      <c r="C157" s="333" t="s">
        <v>720</v>
      </c>
      <c r="D157" s="285"/>
      <c r="E157" s="285"/>
      <c r="F157" s="334" t="s">
        <v>699</v>
      </c>
      <c r="G157" s="285"/>
      <c r="H157" s="333" t="s">
        <v>733</v>
      </c>
      <c r="I157" s="333" t="s">
        <v>695</v>
      </c>
      <c r="J157" s="333">
        <v>50</v>
      </c>
      <c r="K157" s="329"/>
    </row>
    <row r="158" ht="15" customHeight="1">
      <c r="B158" s="308"/>
      <c r="C158" s="333" t="s">
        <v>718</v>
      </c>
      <c r="D158" s="285"/>
      <c r="E158" s="285"/>
      <c r="F158" s="334" t="s">
        <v>699</v>
      </c>
      <c r="G158" s="285"/>
      <c r="H158" s="333" t="s">
        <v>733</v>
      </c>
      <c r="I158" s="333" t="s">
        <v>695</v>
      </c>
      <c r="J158" s="333">
        <v>50</v>
      </c>
      <c r="K158" s="329"/>
    </row>
    <row r="159" ht="15" customHeight="1">
      <c r="B159" s="308"/>
      <c r="C159" s="333" t="s">
        <v>151</v>
      </c>
      <c r="D159" s="285"/>
      <c r="E159" s="285"/>
      <c r="F159" s="334" t="s">
        <v>693</v>
      </c>
      <c r="G159" s="285"/>
      <c r="H159" s="333" t="s">
        <v>755</v>
      </c>
      <c r="I159" s="333" t="s">
        <v>695</v>
      </c>
      <c r="J159" s="333" t="s">
        <v>756</v>
      </c>
      <c r="K159" s="329"/>
    </row>
    <row r="160" ht="15" customHeight="1">
      <c r="B160" s="308"/>
      <c r="C160" s="333" t="s">
        <v>757</v>
      </c>
      <c r="D160" s="285"/>
      <c r="E160" s="285"/>
      <c r="F160" s="334" t="s">
        <v>693</v>
      </c>
      <c r="G160" s="285"/>
      <c r="H160" s="333" t="s">
        <v>758</v>
      </c>
      <c r="I160" s="333" t="s">
        <v>728</v>
      </c>
      <c r="J160" s="333"/>
      <c r="K160" s="329"/>
    </row>
    <row r="161" ht="15" customHeight="1">
      <c r="B161" s="335"/>
      <c r="C161" s="317"/>
      <c r="D161" s="317"/>
      <c r="E161" s="317"/>
      <c r="F161" s="317"/>
      <c r="G161" s="317"/>
      <c r="H161" s="317"/>
      <c r="I161" s="317"/>
      <c r="J161" s="317"/>
      <c r="K161" s="336"/>
    </row>
    <row r="162" ht="18.75" customHeight="1">
      <c r="B162" s="282"/>
      <c r="C162" s="285"/>
      <c r="D162" s="285"/>
      <c r="E162" s="285"/>
      <c r="F162" s="307"/>
      <c r="G162" s="285"/>
      <c r="H162" s="285"/>
      <c r="I162" s="285"/>
      <c r="J162" s="285"/>
      <c r="K162" s="282"/>
    </row>
    <row r="163" ht="18.75" customHeight="1">
      <c r="B163" s="293"/>
      <c r="C163" s="293"/>
      <c r="D163" s="293"/>
      <c r="E163" s="293"/>
      <c r="F163" s="293"/>
      <c r="G163" s="293"/>
      <c r="H163" s="293"/>
      <c r="I163" s="293"/>
      <c r="J163" s="293"/>
      <c r="K163" s="293"/>
    </row>
    <row r="164" ht="7.5" customHeight="1">
      <c r="B164" s="272"/>
      <c r="C164" s="273"/>
      <c r="D164" s="273"/>
      <c r="E164" s="273"/>
      <c r="F164" s="273"/>
      <c r="G164" s="273"/>
      <c r="H164" s="273"/>
      <c r="I164" s="273"/>
      <c r="J164" s="273"/>
      <c r="K164" s="274"/>
    </row>
    <row r="165" ht="45" customHeight="1">
      <c r="B165" s="275"/>
      <c r="C165" s="276" t="s">
        <v>759</v>
      </c>
      <c r="D165" s="276"/>
      <c r="E165" s="276"/>
      <c r="F165" s="276"/>
      <c r="G165" s="276"/>
      <c r="H165" s="276"/>
      <c r="I165" s="276"/>
      <c r="J165" s="276"/>
      <c r="K165" s="277"/>
    </row>
    <row r="166" ht="17.25" customHeight="1">
      <c r="B166" s="275"/>
      <c r="C166" s="300" t="s">
        <v>687</v>
      </c>
      <c r="D166" s="300"/>
      <c r="E166" s="300"/>
      <c r="F166" s="300" t="s">
        <v>688</v>
      </c>
      <c r="G166" s="337"/>
      <c r="H166" s="338" t="s">
        <v>57</v>
      </c>
      <c r="I166" s="338" t="s">
        <v>60</v>
      </c>
      <c r="J166" s="300" t="s">
        <v>689</v>
      </c>
      <c r="K166" s="277"/>
    </row>
    <row r="167" ht="17.25" customHeight="1">
      <c r="B167" s="278"/>
      <c r="C167" s="302" t="s">
        <v>690</v>
      </c>
      <c r="D167" s="302"/>
      <c r="E167" s="302"/>
      <c r="F167" s="303" t="s">
        <v>691</v>
      </c>
      <c r="G167" s="339"/>
      <c r="H167" s="340"/>
      <c r="I167" s="340"/>
      <c r="J167" s="302" t="s">
        <v>692</v>
      </c>
      <c r="K167" s="280"/>
    </row>
    <row r="168" ht="5.25" customHeight="1">
      <c r="B168" s="308"/>
      <c r="C168" s="305"/>
      <c r="D168" s="305"/>
      <c r="E168" s="305"/>
      <c r="F168" s="305"/>
      <c r="G168" s="306"/>
      <c r="H168" s="305"/>
      <c r="I168" s="305"/>
      <c r="J168" s="305"/>
      <c r="K168" s="329"/>
    </row>
    <row r="169" ht="15" customHeight="1">
      <c r="B169" s="308"/>
      <c r="C169" s="285" t="s">
        <v>696</v>
      </c>
      <c r="D169" s="285"/>
      <c r="E169" s="285"/>
      <c r="F169" s="307" t="s">
        <v>693</v>
      </c>
      <c r="G169" s="285"/>
      <c r="H169" s="285" t="s">
        <v>733</v>
      </c>
      <c r="I169" s="285" t="s">
        <v>695</v>
      </c>
      <c r="J169" s="285">
        <v>120</v>
      </c>
      <c r="K169" s="329"/>
    </row>
    <row r="170" ht="15" customHeight="1">
      <c r="B170" s="308"/>
      <c r="C170" s="285" t="s">
        <v>742</v>
      </c>
      <c r="D170" s="285"/>
      <c r="E170" s="285"/>
      <c r="F170" s="307" t="s">
        <v>693</v>
      </c>
      <c r="G170" s="285"/>
      <c r="H170" s="285" t="s">
        <v>743</v>
      </c>
      <c r="I170" s="285" t="s">
        <v>695</v>
      </c>
      <c r="J170" s="285" t="s">
        <v>744</v>
      </c>
      <c r="K170" s="329"/>
    </row>
    <row r="171" ht="15" customHeight="1">
      <c r="B171" s="308"/>
      <c r="C171" s="285" t="s">
        <v>641</v>
      </c>
      <c r="D171" s="285"/>
      <c r="E171" s="285"/>
      <c r="F171" s="307" t="s">
        <v>693</v>
      </c>
      <c r="G171" s="285"/>
      <c r="H171" s="285" t="s">
        <v>760</v>
      </c>
      <c r="I171" s="285" t="s">
        <v>695</v>
      </c>
      <c r="J171" s="285" t="s">
        <v>744</v>
      </c>
      <c r="K171" s="329"/>
    </row>
    <row r="172" ht="15" customHeight="1">
      <c r="B172" s="308"/>
      <c r="C172" s="285" t="s">
        <v>698</v>
      </c>
      <c r="D172" s="285"/>
      <c r="E172" s="285"/>
      <c r="F172" s="307" t="s">
        <v>699</v>
      </c>
      <c r="G172" s="285"/>
      <c r="H172" s="285" t="s">
        <v>760</v>
      </c>
      <c r="I172" s="285" t="s">
        <v>695</v>
      </c>
      <c r="J172" s="285">
        <v>50</v>
      </c>
      <c r="K172" s="329"/>
    </row>
    <row r="173" ht="15" customHeight="1">
      <c r="B173" s="308"/>
      <c r="C173" s="285" t="s">
        <v>701</v>
      </c>
      <c r="D173" s="285"/>
      <c r="E173" s="285"/>
      <c r="F173" s="307" t="s">
        <v>693</v>
      </c>
      <c r="G173" s="285"/>
      <c r="H173" s="285" t="s">
        <v>760</v>
      </c>
      <c r="I173" s="285" t="s">
        <v>703</v>
      </c>
      <c r="J173" s="285"/>
      <c r="K173" s="329"/>
    </row>
    <row r="174" ht="15" customHeight="1">
      <c r="B174" s="308"/>
      <c r="C174" s="285" t="s">
        <v>712</v>
      </c>
      <c r="D174" s="285"/>
      <c r="E174" s="285"/>
      <c r="F174" s="307" t="s">
        <v>699</v>
      </c>
      <c r="G174" s="285"/>
      <c r="H174" s="285" t="s">
        <v>760</v>
      </c>
      <c r="I174" s="285" t="s">
        <v>695</v>
      </c>
      <c r="J174" s="285">
        <v>50</v>
      </c>
      <c r="K174" s="329"/>
    </row>
    <row r="175" ht="15" customHeight="1">
      <c r="B175" s="308"/>
      <c r="C175" s="285" t="s">
        <v>720</v>
      </c>
      <c r="D175" s="285"/>
      <c r="E175" s="285"/>
      <c r="F175" s="307" t="s">
        <v>699</v>
      </c>
      <c r="G175" s="285"/>
      <c r="H175" s="285" t="s">
        <v>760</v>
      </c>
      <c r="I175" s="285" t="s">
        <v>695</v>
      </c>
      <c r="J175" s="285">
        <v>50</v>
      </c>
      <c r="K175" s="329"/>
    </row>
    <row r="176" ht="15" customHeight="1">
      <c r="B176" s="308"/>
      <c r="C176" s="285" t="s">
        <v>718</v>
      </c>
      <c r="D176" s="285"/>
      <c r="E176" s="285"/>
      <c r="F176" s="307" t="s">
        <v>699</v>
      </c>
      <c r="G176" s="285"/>
      <c r="H176" s="285" t="s">
        <v>760</v>
      </c>
      <c r="I176" s="285" t="s">
        <v>695</v>
      </c>
      <c r="J176" s="285">
        <v>50</v>
      </c>
      <c r="K176" s="329"/>
    </row>
    <row r="177" ht="15" customHeight="1">
      <c r="B177" s="308"/>
      <c r="C177" s="285" t="s">
        <v>162</v>
      </c>
      <c r="D177" s="285"/>
      <c r="E177" s="285"/>
      <c r="F177" s="307" t="s">
        <v>693</v>
      </c>
      <c r="G177" s="285"/>
      <c r="H177" s="285" t="s">
        <v>761</v>
      </c>
      <c r="I177" s="285" t="s">
        <v>762</v>
      </c>
      <c r="J177" s="285"/>
      <c r="K177" s="329"/>
    </row>
    <row r="178" ht="15" customHeight="1">
      <c r="B178" s="308"/>
      <c r="C178" s="285" t="s">
        <v>60</v>
      </c>
      <c r="D178" s="285"/>
      <c r="E178" s="285"/>
      <c r="F178" s="307" t="s">
        <v>693</v>
      </c>
      <c r="G178" s="285"/>
      <c r="H178" s="285" t="s">
        <v>763</v>
      </c>
      <c r="I178" s="285" t="s">
        <v>764</v>
      </c>
      <c r="J178" s="285">
        <v>1</v>
      </c>
      <c r="K178" s="329"/>
    </row>
    <row r="179" ht="15" customHeight="1">
      <c r="B179" s="308"/>
      <c r="C179" s="285" t="s">
        <v>56</v>
      </c>
      <c r="D179" s="285"/>
      <c r="E179" s="285"/>
      <c r="F179" s="307" t="s">
        <v>693</v>
      </c>
      <c r="G179" s="285"/>
      <c r="H179" s="285" t="s">
        <v>765</v>
      </c>
      <c r="I179" s="285" t="s">
        <v>695</v>
      </c>
      <c r="J179" s="285">
        <v>20</v>
      </c>
      <c r="K179" s="329"/>
    </row>
    <row r="180" ht="15" customHeight="1">
      <c r="B180" s="308"/>
      <c r="C180" s="285" t="s">
        <v>57</v>
      </c>
      <c r="D180" s="285"/>
      <c r="E180" s="285"/>
      <c r="F180" s="307" t="s">
        <v>693</v>
      </c>
      <c r="G180" s="285"/>
      <c r="H180" s="285" t="s">
        <v>766</v>
      </c>
      <c r="I180" s="285" t="s">
        <v>695</v>
      </c>
      <c r="J180" s="285">
        <v>255</v>
      </c>
      <c r="K180" s="329"/>
    </row>
    <row r="181" ht="15" customHeight="1">
      <c r="B181" s="308"/>
      <c r="C181" s="285" t="s">
        <v>163</v>
      </c>
      <c r="D181" s="285"/>
      <c r="E181" s="285"/>
      <c r="F181" s="307" t="s">
        <v>693</v>
      </c>
      <c r="G181" s="285"/>
      <c r="H181" s="285" t="s">
        <v>657</v>
      </c>
      <c r="I181" s="285" t="s">
        <v>695</v>
      </c>
      <c r="J181" s="285">
        <v>10</v>
      </c>
      <c r="K181" s="329"/>
    </row>
    <row r="182" ht="15" customHeight="1">
      <c r="B182" s="308"/>
      <c r="C182" s="285" t="s">
        <v>164</v>
      </c>
      <c r="D182" s="285"/>
      <c r="E182" s="285"/>
      <c r="F182" s="307" t="s">
        <v>693</v>
      </c>
      <c r="G182" s="285"/>
      <c r="H182" s="285" t="s">
        <v>767</v>
      </c>
      <c r="I182" s="285" t="s">
        <v>728</v>
      </c>
      <c r="J182" s="285"/>
      <c r="K182" s="329"/>
    </row>
    <row r="183" ht="15" customHeight="1">
      <c r="B183" s="308"/>
      <c r="C183" s="285" t="s">
        <v>768</v>
      </c>
      <c r="D183" s="285"/>
      <c r="E183" s="285"/>
      <c r="F183" s="307" t="s">
        <v>693</v>
      </c>
      <c r="G183" s="285"/>
      <c r="H183" s="285" t="s">
        <v>769</v>
      </c>
      <c r="I183" s="285" t="s">
        <v>728</v>
      </c>
      <c r="J183" s="285"/>
      <c r="K183" s="329"/>
    </row>
    <row r="184" ht="15" customHeight="1">
      <c r="B184" s="308"/>
      <c r="C184" s="285" t="s">
        <v>757</v>
      </c>
      <c r="D184" s="285"/>
      <c r="E184" s="285"/>
      <c r="F184" s="307" t="s">
        <v>693</v>
      </c>
      <c r="G184" s="285"/>
      <c r="H184" s="285" t="s">
        <v>770</v>
      </c>
      <c r="I184" s="285" t="s">
        <v>728</v>
      </c>
      <c r="J184" s="285"/>
      <c r="K184" s="329"/>
    </row>
    <row r="185" ht="15" customHeight="1">
      <c r="B185" s="308"/>
      <c r="C185" s="285" t="s">
        <v>166</v>
      </c>
      <c r="D185" s="285"/>
      <c r="E185" s="285"/>
      <c r="F185" s="307" t="s">
        <v>699</v>
      </c>
      <c r="G185" s="285"/>
      <c r="H185" s="285" t="s">
        <v>771</v>
      </c>
      <c r="I185" s="285" t="s">
        <v>695</v>
      </c>
      <c r="J185" s="285">
        <v>50</v>
      </c>
      <c r="K185" s="329"/>
    </row>
    <row r="186" ht="15" customHeight="1">
      <c r="B186" s="308"/>
      <c r="C186" s="285" t="s">
        <v>772</v>
      </c>
      <c r="D186" s="285"/>
      <c r="E186" s="285"/>
      <c r="F186" s="307" t="s">
        <v>699</v>
      </c>
      <c r="G186" s="285"/>
      <c r="H186" s="285" t="s">
        <v>773</v>
      </c>
      <c r="I186" s="285" t="s">
        <v>774</v>
      </c>
      <c r="J186" s="285"/>
      <c r="K186" s="329"/>
    </row>
    <row r="187" ht="15" customHeight="1">
      <c r="B187" s="308"/>
      <c r="C187" s="285" t="s">
        <v>775</v>
      </c>
      <c r="D187" s="285"/>
      <c r="E187" s="285"/>
      <c r="F187" s="307" t="s">
        <v>699</v>
      </c>
      <c r="G187" s="285"/>
      <c r="H187" s="285" t="s">
        <v>776</v>
      </c>
      <c r="I187" s="285" t="s">
        <v>774</v>
      </c>
      <c r="J187" s="285"/>
      <c r="K187" s="329"/>
    </row>
    <row r="188" ht="15" customHeight="1">
      <c r="B188" s="308"/>
      <c r="C188" s="285" t="s">
        <v>777</v>
      </c>
      <c r="D188" s="285"/>
      <c r="E188" s="285"/>
      <c r="F188" s="307" t="s">
        <v>699</v>
      </c>
      <c r="G188" s="285"/>
      <c r="H188" s="285" t="s">
        <v>778</v>
      </c>
      <c r="I188" s="285" t="s">
        <v>774</v>
      </c>
      <c r="J188" s="285"/>
      <c r="K188" s="329"/>
    </row>
    <row r="189" ht="15" customHeight="1">
      <c r="B189" s="308"/>
      <c r="C189" s="341" t="s">
        <v>779</v>
      </c>
      <c r="D189" s="285"/>
      <c r="E189" s="285"/>
      <c r="F189" s="307" t="s">
        <v>699</v>
      </c>
      <c r="G189" s="285"/>
      <c r="H189" s="285" t="s">
        <v>780</v>
      </c>
      <c r="I189" s="285" t="s">
        <v>781</v>
      </c>
      <c r="J189" s="342" t="s">
        <v>782</v>
      </c>
      <c r="K189" s="329"/>
    </row>
    <row r="190" ht="15" customHeight="1">
      <c r="B190" s="308"/>
      <c r="C190" s="292" t="s">
        <v>45</v>
      </c>
      <c r="D190" s="285"/>
      <c r="E190" s="285"/>
      <c r="F190" s="307" t="s">
        <v>693</v>
      </c>
      <c r="G190" s="285"/>
      <c r="H190" s="282" t="s">
        <v>783</v>
      </c>
      <c r="I190" s="285" t="s">
        <v>784</v>
      </c>
      <c r="J190" s="285"/>
      <c r="K190" s="329"/>
    </row>
    <row r="191" ht="15" customHeight="1">
      <c r="B191" s="308"/>
      <c r="C191" s="292" t="s">
        <v>785</v>
      </c>
      <c r="D191" s="285"/>
      <c r="E191" s="285"/>
      <c r="F191" s="307" t="s">
        <v>693</v>
      </c>
      <c r="G191" s="285"/>
      <c r="H191" s="285" t="s">
        <v>786</v>
      </c>
      <c r="I191" s="285" t="s">
        <v>728</v>
      </c>
      <c r="J191" s="285"/>
      <c r="K191" s="329"/>
    </row>
    <row r="192" ht="15" customHeight="1">
      <c r="B192" s="308"/>
      <c r="C192" s="292" t="s">
        <v>787</v>
      </c>
      <c r="D192" s="285"/>
      <c r="E192" s="285"/>
      <c r="F192" s="307" t="s">
        <v>693</v>
      </c>
      <c r="G192" s="285"/>
      <c r="H192" s="285" t="s">
        <v>788</v>
      </c>
      <c r="I192" s="285" t="s">
        <v>728</v>
      </c>
      <c r="J192" s="285"/>
      <c r="K192" s="329"/>
    </row>
    <row r="193" ht="15" customHeight="1">
      <c r="B193" s="308"/>
      <c r="C193" s="292" t="s">
        <v>789</v>
      </c>
      <c r="D193" s="285"/>
      <c r="E193" s="285"/>
      <c r="F193" s="307" t="s">
        <v>699</v>
      </c>
      <c r="G193" s="285"/>
      <c r="H193" s="285" t="s">
        <v>790</v>
      </c>
      <c r="I193" s="285" t="s">
        <v>728</v>
      </c>
      <c r="J193" s="285"/>
      <c r="K193" s="329"/>
    </row>
    <row r="194" ht="15" customHeight="1">
      <c r="B194" s="335"/>
      <c r="C194" s="343"/>
      <c r="D194" s="317"/>
      <c r="E194" s="317"/>
      <c r="F194" s="317"/>
      <c r="G194" s="317"/>
      <c r="H194" s="317"/>
      <c r="I194" s="317"/>
      <c r="J194" s="317"/>
      <c r="K194" s="336"/>
    </row>
    <row r="195" ht="18.75" customHeight="1">
      <c r="B195" s="282"/>
      <c r="C195" s="285"/>
      <c r="D195" s="285"/>
      <c r="E195" s="285"/>
      <c r="F195" s="307"/>
      <c r="G195" s="285"/>
      <c r="H195" s="285"/>
      <c r="I195" s="285"/>
      <c r="J195" s="285"/>
      <c r="K195" s="282"/>
    </row>
    <row r="196" ht="18.75" customHeight="1">
      <c r="B196" s="282"/>
      <c r="C196" s="285"/>
      <c r="D196" s="285"/>
      <c r="E196" s="285"/>
      <c r="F196" s="307"/>
      <c r="G196" s="285"/>
      <c r="H196" s="285"/>
      <c r="I196" s="285"/>
      <c r="J196" s="285"/>
      <c r="K196" s="282"/>
    </row>
    <row r="197" ht="18.75" customHeight="1">
      <c r="B197" s="293"/>
      <c r="C197" s="293"/>
      <c r="D197" s="293"/>
      <c r="E197" s="293"/>
      <c r="F197" s="293"/>
      <c r="G197" s="293"/>
      <c r="H197" s="293"/>
      <c r="I197" s="293"/>
      <c r="J197" s="293"/>
      <c r="K197" s="293"/>
    </row>
    <row r="198" ht="13.5">
      <c r="B198" s="272"/>
      <c r="C198" s="273"/>
      <c r="D198" s="273"/>
      <c r="E198" s="273"/>
      <c r="F198" s="273"/>
      <c r="G198" s="273"/>
      <c r="H198" s="273"/>
      <c r="I198" s="273"/>
      <c r="J198" s="273"/>
      <c r="K198" s="274"/>
    </row>
    <row r="199" ht="21">
      <c r="B199" s="275"/>
      <c r="C199" s="276" t="s">
        <v>791</v>
      </c>
      <c r="D199" s="276"/>
      <c r="E199" s="276"/>
      <c r="F199" s="276"/>
      <c r="G199" s="276"/>
      <c r="H199" s="276"/>
      <c r="I199" s="276"/>
      <c r="J199" s="276"/>
      <c r="K199" s="277"/>
    </row>
    <row r="200" ht="25.5" customHeight="1">
      <c r="B200" s="275"/>
      <c r="C200" s="344" t="s">
        <v>792</v>
      </c>
      <c r="D200" s="344"/>
      <c r="E200" s="344"/>
      <c r="F200" s="344" t="s">
        <v>793</v>
      </c>
      <c r="G200" s="345"/>
      <c r="H200" s="344" t="s">
        <v>794</v>
      </c>
      <c r="I200" s="344"/>
      <c r="J200" s="344"/>
      <c r="K200" s="277"/>
    </row>
    <row r="201" ht="5.25" customHeight="1">
      <c r="B201" s="308"/>
      <c r="C201" s="305"/>
      <c r="D201" s="305"/>
      <c r="E201" s="305"/>
      <c r="F201" s="305"/>
      <c r="G201" s="285"/>
      <c r="H201" s="305"/>
      <c r="I201" s="305"/>
      <c r="J201" s="305"/>
      <c r="K201" s="329"/>
    </row>
    <row r="202" ht="15" customHeight="1">
      <c r="B202" s="308"/>
      <c r="C202" s="285" t="s">
        <v>784</v>
      </c>
      <c r="D202" s="285"/>
      <c r="E202" s="285"/>
      <c r="F202" s="307" t="s">
        <v>46</v>
      </c>
      <c r="G202" s="285"/>
      <c r="H202" s="285" t="s">
        <v>795</v>
      </c>
      <c r="I202" s="285"/>
      <c r="J202" s="285"/>
      <c r="K202" s="329"/>
    </row>
    <row r="203" ht="15" customHeight="1">
      <c r="B203" s="308"/>
      <c r="C203" s="314"/>
      <c r="D203" s="285"/>
      <c r="E203" s="285"/>
      <c r="F203" s="307" t="s">
        <v>47</v>
      </c>
      <c r="G203" s="285"/>
      <c r="H203" s="285" t="s">
        <v>796</v>
      </c>
      <c r="I203" s="285"/>
      <c r="J203" s="285"/>
      <c r="K203" s="329"/>
    </row>
    <row r="204" ht="15" customHeight="1">
      <c r="B204" s="308"/>
      <c r="C204" s="314"/>
      <c r="D204" s="285"/>
      <c r="E204" s="285"/>
      <c r="F204" s="307" t="s">
        <v>50</v>
      </c>
      <c r="G204" s="285"/>
      <c r="H204" s="285" t="s">
        <v>797</v>
      </c>
      <c r="I204" s="285"/>
      <c r="J204" s="285"/>
      <c r="K204" s="329"/>
    </row>
    <row r="205" ht="15" customHeight="1">
      <c r="B205" s="308"/>
      <c r="C205" s="285"/>
      <c r="D205" s="285"/>
      <c r="E205" s="285"/>
      <c r="F205" s="307" t="s">
        <v>48</v>
      </c>
      <c r="G205" s="285"/>
      <c r="H205" s="285" t="s">
        <v>798</v>
      </c>
      <c r="I205" s="285"/>
      <c r="J205" s="285"/>
      <c r="K205" s="329"/>
    </row>
    <row r="206" ht="15" customHeight="1">
      <c r="B206" s="308"/>
      <c r="C206" s="285"/>
      <c r="D206" s="285"/>
      <c r="E206" s="285"/>
      <c r="F206" s="307" t="s">
        <v>49</v>
      </c>
      <c r="G206" s="285"/>
      <c r="H206" s="285" t="s">
        <v>799</v>
      </c>
      <c r="I206" s="285"/>
      <c r="J206" s="285"/>
      <c r="K206" s="329"/>
    </row>
    <row r="207" ht="15" customHeight="1">
      <c r="B207" s="308"/>
      <c r="C207" s="285"/>
      <c r="D207" s="285"/>
      <c r="E207" s="285"/>
      <c r="F207" s="307"/>
      <c r="G207" s="285"/>
      <c r="H207" s="285"/>
      <c r="I207" s="285"/>
      <c r="J207" s="285"/>
      <c r="K207" s="329"/>
    </row>
    <row r="208" ht="15" customHeight="1">
      <c r="B208" s="308"/>
      <c r="C208" s="285" t="s">
        <v>740</v>
      </c>
      <c r="D208" s="285"/>
      <c r="E208" s="285"/>
      <c r="F208" s="307" t="s">
        <v>82</v>
      </c>
      <c r="G208" s="285"/>
      <c r="H208" s="285" t="s">
        <v>800</v>
      </c>
      <c r="I208" s="285"/>
      <c r="J208" s="285"/>
      <c r="K208" s="329"/>
    </row>
    <row r="209" ht="15" customHeight="1">
      <c r="B209" s="308"/>
      <c r="C209" s="314"/>
      <c r="D209" s="285"/>
      <c r="E209" s="285"/>
      <c r="F209" s="307" t="s">
        <v>635</v>
      </c>
      <c r="G209" s="285"/>
      <c r="H209" s="285" t="s">
        <v>636</v>
      </c>
      <c r="I209" s="285"/>
      <c r="J209" s="285"/>
      <c r="K209" s="329"/>
    </row>
    <row r="210" ht="15" customHeight="1">
      <c r="B210" s="308"/>
      <c r="C210" s="285"/>
      <c r="D210" s="285"/>
      <c r="E210" s="285"/>
      <c r="F210" s="307" t="s">
        <v>633</v>
      </c>
      <c r="G210" s="285"/>
      <c r="H210" s="285" t="s">
        <v>801</v>
      </c>
      <c r="I210" s="285"/>
      <c r="J210" s="285"/>
      <c r="K210" s="329"/>
    </row>
    <row r="211" ht="15" customHeight="1">
      <c r="B211" s="346"/>
      <c r="C211" s="314"/>
      <c r="D211" s="314"/>
      <c r="E211" s="314"/>
      <c r="F211" s="307" t="s">
        <v>637</v>
      </c>
      <c r="G211" s="292"/>
      <c r="H211" s="333" t="s">
        <v>638</v>
      </c>
      <c r="I211" s="333"/>
      <c r="J211" s="333"/>
      <c r="K211" s="347"/>
    </row>
    <row r="212" ht="15" customHeight="1">
      <c r="B212" s="346"/>
      <c r="C212" s="314"/>
      <c r="D212" s="314"/>
      <c r="E212" s="314"/>
      <c r="F212" s="307" t="s">
        <v>639</v>
      </c>
      <c r="G212" s="292"/>
      <c r="H212" s="333" t="s">
        <v>802</v>
      </c>
      <c r="I212" s="333"/>
      <c r="J212" s="333"/>
      <c r="K212" s="347"/>
    </row>
    <row r="213" ht="15" customHeight="1">
      <c r="B213" s="346"/>
      <c r="C213" s="314"/>
      <c r="D213" s="314"/>
      <c r="E213" s="314"/>
      <c r="F213" s="348"/>
      <c r="G213" s="292"/>
      <c r="H213" s="349"/>
      <c r="I213" s="349"/>
      <c r="J213" s="349"/>
      <c r="K213" s="347"/>
    </row>
    <row r="214" ht="15" customHeight="1">
      <c r="B214" s="346"/>
      <c r="C214" s="285" t="s">
        <v>764</v>
      </c>
      <c r="D214" s="314"/>
      <c r="E214" s="314"/>
      <c r="F214" s="307">
        <v>1</v>
      </c>
      <c r="G214" s="292"/>
      <c r="H214" s="333" t="s">
        <v>803</v>
      </c>
      <c r="I214" s="333"/>
      <c r="J214" s="333"/>
      <c r="K214" s="347"/>
    </row>
    <row r="215" ht="15" customHeight="1">
      <c r="B215" s="346"/>
      <c r="C215" s="314"/>
      <c r="D215" s="314"/>
      <c r="E215" s="314"/>
      <c r="F215" s="307">
        <v>2</v>
      </c>
      <c r="G215" s="292"/>
      <c r="H215" s="333" t="s">
        <v>804</v>
      </c>
      <c r="I215" s="333"/>
      <c r="J215" s="333"/>
      <c r="K215" s="347"/>
    </row>
    <row r="216" ht="15" customHeight="1">
      <c r="B216" s="346"/>
      <c r="C216" s="314"/>
      <c r="D216" s="314"/>
      <c r="E216" s="314"/>
      <c r="F216" s="307">
        <v>3</v>
      </c>
      <c r="G216" s="292"/>
      <c r="H216" s="333" t="s">
        <v>805</v>
      </c>
      <c r="I216" s="333"/>
      <c r="J216" s="333"/>
      <c r="K216" s="347"/>
    </row>
    <row r="217" ht="15" customHeight="1">
      <c r="B217" s="346"/>
      <c r="C217" s="314"/>
      <c r="D217" s="314"/>
      <c r="E217" s="314"/>
      <c r="F217" s="307">
        <v>4</v>
      </c>
      <c r="G217" s="292"/>
      <c r="H217" s="333" t="s">
        <v>806</v>
      </c>
      <c r="I217" s="333"/>
      <c r="J217" s="333"/>
      <c r="K217" s="347"/>
    </row>
    <row r="218" ht="12.75" customHeight="1">
      <c r="B218" s="350"/>
      <c r="C218" s="351"/>
      <c r="D218" s="351"/>
      <c r="E218" s="351"/>
      <c r="F218" s="351"/>
      <c r="G218" s="351"/>
      <c r="H218" s="351"/>
      <c r="I218" s="351"/>
      <c r="J218" s="351"/>
      <c r="K218" s="352"/>
    </row>
  </sheetData>
  <sheetProtection autoFilter="0" deleteColumns="0" deleteRows="0" formatCells="0" formatColumns="0" formatRows="0" insertColumns="0" insertHyperlinks="0" insertRows="0" pivotTables="0" sort="0"/>
  <mergeCells count="77">
    <mergeCell ref="H217:J217"/>
    <mergeCell ref="H210:J210"/>
    <mergeCell ref="H200:J200"/>
    <mergeCell ref="C199:J199"/>
    <mergeCell ref="H208:J208"/>
    <mergeCell ref="H206:J206"/>
    <mergeCell ref="H204:J204"/>
    <mergeCell ref="H202:J202"/>
    <mergeCell ref="H205:J205"/>
    <mergeCell ref="H203:J203"/>
    <mergeCell ref="H214:J214"/>
    <mergeCell ref="H216:J216"/>
    <mergeCell ref="H215:J215"/>
    <mergeCell ref="H212:J212"/>
    <mergeCell ref="H211:J211"/>
    <mergeCell ref="H209:J209"/>
    <mergeCell ref="G42:J42"/>
    <mergeCell ref="G41:J41"/>
    <mergeCell ref="G43:J43"/>
    <mergeCell ref="G44:J44"/>
    <mergeCell ref="G45:J45"/>
    <mergeCell ref="C122:J122"/>
    <mergeCell ref="C102:J102"/>
    <mergeCell ref="C147:J147"/>
    <mergeCell ref="C165:J165"/>
    <mergeCell ref="C25:J25"/>
    <mergeCell ref="F20:J20"/>
    <mergeCell ref="F23:J23"/>
    <mergeCell ref="F21:J21"/>
    <mergeCell ref="F22:J22"/>
    <mergeCell ref="F19:J19"/>
    <mergeCell ref="D27:J27"/>
    <mergeCell ref="D28:J28"/>
    <mergeCell ref="D30:J30"/>
    <mergeCell ref="D31:J31"/>
    <mergeCell ref="C26:J26"/>
    <mergeCell ref="C3:J3"/>
    <mergeCell ref="C9:J9"/>
    <mergeCell ref="D10:J10"/>
    <mergeCell ref="D15:J15"/>
    <mergeCell ref="C4:J4"/>
    <mergeCell ref="C6:J6"/>
    <mergeCell ref="C7:J7"/>
    <mergeCell ref="D11:J11"/>
    <mergeCell ref="D16:J16"/>
    <mergeCell ref="D17:J17"/>
    <mergeCell ref="F18:J18"/>
    <mergeCell ref="D33:J33"/>
    <mergeCell ref="D34:J34"/>
    <mergeCell ref="D35:J35"/>
    <mergeCell ref="G36:J36"/>
    <mergeCell ref="G37:J37"/>
    <mergeCell ref="G38:J38"/>
    <mergeCell ref="G39:J39"/>
    <mergeCell ref="G40:J40"/>
    <mergeCell ref="D47:J47"/>
    <mergeCell ref="E48:J48"/>
    <mergeCell ref="E49:J49"/>
    <mergeCell ref="D51:J51"/>
    <mergeCell ref="E50:J50"/>
    <mergeCell ref="C52:J52"/>
    <mergeCell ref="C54:J54"/>
    <mergeCell ref="C55:J55"/>
    <mergeCell ref="D61:J61"/>
    <mergeCell ref="C57:J57"/>
    <mergeCell ref="D58:J58"/>
    <mergeCell ref="D59:J59"/>
    <mergeCell ref="D60:J60"/>
    <mergeCell ref="D62:J62"/>
    <mergeCell ref="D65:J65"/>
    <mergeCell ref="D66:J66"/>
    <mergeCell ref="D68:J68"/>
    <mergeCell ref="D63:J63"/>
    <mergeCell ref="D67:J67"/>
    <mergeCell ref="D69:J69"/>
    <mergeCell ref="D70:J70"/>
    <mergeCell ref="C75:J75"/>
  </mergeCells>
  <pageMargins left="0.5902778" right="0.5902778" top="0.5902778" bottom="0.5902778" header="0" footer="0"/>
  <pageSetup r:id="rId1"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NBDIP\dipro</dc:creator>
  <cp:lastModifiedBy>NBDIP\dipro</cp:lastModifiedBy>
  <dcterms:created xsi:type="dcterms:W3CDTF">2019-03-28T12:04:08Z</dcterms:created>
  <dcterms:modified xsi:type="dcterms:W3CDTF">2019-03-28T12:04:11Z</dcterms:modified>
</cp:coreProperties>
</file>